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10" windowHeight="12930"/>
  </bookViews>
  <sheets>
    <sheet name="自选120260427" sheetId="1" r:id="rId1"/>
  </sheets>
  <calcPr calcId="144525"/>
</workbook>
</file>

<file path=xl/sharedStrings.xml><?xml version="1.0" encoding="utf-8"?>
<sst xmlns="http://schemas.openxmlformats.org/spreadsheetml/2006/main" count="1210">
  <si>
    <t>代码</t>
  </si>
  <si>
    <t>名称(121)</t>
  </si>
  <si>
    <t>涨幅%</t>
  </si>
  <si>
    <t>现价</t>
  </si>
  <si>
    <t>涨跌</t>
  </si>
  <si>
    <t>买价</t>
  </si>
  <si>
    <t>卖价</t>
  </si>
  <si>
    <t>总量</t>
  </si>
  <si>
    <t>现量</t>
  </si>
  <si>
    <t>涨速%</t>
  </si>
  <si>
    <t>换手%</t>
  </si>
  <si>
    <t>今开</t>
  </si>
  <si>
    <t>最高</t>
  </si>
  <si>
    <t>最低</t>
  </si>
  <si>
    <t>昨收</t>
  </si>
  <si>
    <t>市盈(动)</t>
  </si>
  <si>
    <t>总金额</t>
  </si>
  <si>
    <t>量比</t>
  </si>
  <si>
    <t>细分行业</t>
  </si>
  <si>
    <t>地区</t>
  </si>
  <si>
    <t>振幅%</t>
  </si>
  <si>
    <t>均价</t>
  </si>
  <si>
    <t>内盘</t>
  </si>
  <si>
    <t>外盘</t>
  </si>
  <si>
    <t>内外比</t>
  </si>
  <si>
    <t>溢价%</t>
  </si>
  <si>
    <t>买量</t>
  </si>
  <si>
    <t>卖量</t>
  </si>
  <si>
    <t>未匹配量</t>
  </si>
  <si>
    <t>委比%</t>
  </si>
  <si>
    <t>量涨速%</t>
  </si>
  <si>
    <t>短换手%</t>
  </si>
  <si>
    <t>2分钟金额</t>
  </si>
  <si>
    <t>主力净额</t>
  </si>
  <si>
    <t>主力净比%</t>
  </si>
  <si>
    <t>昨成交额</t>
  </si>
  <si>
    <t>开盘金额</t>
  </si>
  <si>
    <t>开盘抢筹%</t>
  </si>
  <si>
    <t>开盘昨比%</t>
  </si>
  <si>
    <t>开盘昨封比%</t>
  </si>
  <si>
    <t>开盘量比</t>
  </si>
  <si>
    <t>开盘换手Z</t>
  </si>
  <si>
    <t>竞价涨停买</t>
  </si>
  <si>
    <t>竞价昨比</t>
  </si>
  <si>
    <t>封成比</t>
  </si>
  <si>
    <t>封单额</t>
  </si>
  <si>
    <t>流通股(亿)</t>
  </si>
  <si>
    <t>流通市值</t>
  </si>
  <si>
    <t>总市值</t>
  </si>
  <si>
    <t>强弱度%</t>
  </si>
  <si>
    <t>活跃度</t>
  </si>
  <si>
    <t>连涨天</t>
  </si>
  <si>
    <t>昨涨幅%</t>
  </si>
  <si>
    <t>3日涨幅%</t>
  </si>
  <si>
    <t>5日涨幅%</t>
  </si>
  <si>
    <t>10日涨幅%</t>
  </si>
  <si>
    <t>20日涨幅%</t>
  </si>
  <si>
    <t>60日涨幅%</t>
  </si>
  <si>
    <t>一年涨幅%</t>
  </si>
  <si>
    <t>月初至今%</t>
  </si>
  <si>
    <t>年初至今%</t>
  </si>
  <si>
    <t>年振幅%</t>
  </si>
  <si>
    <t>年涨停天</t>
  </si>
  <si>
    <t>流通股本Z</t>
  </si>
  <si>
    <t>换手Z</t>
  </si>
  <si>
    <t>流通市值Z</t>
  </si>
  <si>
    <t>市值增减</t>
  </si>
  <si>
    <t>市盈(TTM)</t>
  </si>
  <si>
    <t>市盈(静)</t>
  </si>
  <si>
    <t>贝塔系数</t>
  </si>
  <si>
    <t>距5日线%</t>
  </si>
  <si>
    <t>近日指标提示</t>
  </si>
  <si>
    <t>短期形态</t>
  </si>
  <si>
    <t>中期形态</t>
  </si>
  <si>
    <t>长期形态</t>
  </si>
  <si>
    <t>开盘%</t>
  </si>
  <si>
    <t>最高%</t>
  </si>
  <si>
    <t>最低%</t>
  </si>
  <si>
    <t>均涨幅%</t>
  </si>
  <si>
    <t>回头波%</t>
  </si>
  <si>
    <t>攻击波%</t>
  </si>
  <si>
    <t>财务更新</t>
  </si>
  <si>
    <t>上市日期</t>
  </si>
  <si>
    <t>总股本(亿)</t>
  </si>
  <si>
    <t>B/A股(亿)</t>
  </si>
  <si>
    <t>H股(亿)</t>
  </si>
  <si>
    <t>报告期</t>
  </si>
  <si>
    <t>总资产(亿)</t>
  </si>
  <si>
    <t>净资产(亿)</t>
  </si>
  <si>
    <t>少数股权(亿)</t>
  </si>
  <si>
    <t>资产负债率%</t>
  </si>
  <si>
    <t>流动资产(亿)</t>
  </si>
  <si>
    <t>固定资产(亿)</t>
  </si>
  <si>
    <t>无形资产(亿)</t>
  </si>
  <si>
    <t>流动负债(亿)</t>
  </si>
  <si>
    <t>货币资金(亿)</t>
  </si>
  <si>
    <t>存货(亿)</t>
  </si>
  <si>
    <t>应收账款(亿)</t>
  </si>
  <si>
    <t>合同负债(亿)</t>
  </si>
  <si>
    <t>资本公积金(亿)</t>
  </si>
  <si>
    <t>营业收入(亿)</t>
  </si>
  <si>
    <t>营业成本(亿)</t>
  </si>
  <si>
    <t>营业利润(亿)</t>
  </si>
  <si>
    <t>投资收益(亿)</t>
  </si>
  <si>
    <t>利润总额(亿)</t>
  </si>
  <si>
    <t>税后利润(亿)</t>
  </si>
  <si>
    <t>净利润(亿)</t>
  </si>
  <si>
    <t>扣非净利润(亿)</t>
  </si>
  <si>
    <t>未分利润(亿)</t>
  </si>
  <si>
    <t>经营现金流(亿)</t>
  </si>
  <si>
    <t>总现金流(亿)</t>
  </si>
  <si>
    <t>股东人数</t>
  </si>
  <si>
    <t>人均持股</t>
  </si>
  <si>
    <t>人均市值</t>
  </si>
  <si>
    <t>利润同比%</t>
  </si>
  <si>
    <t>收入同比%</t>
  </si>
  <si>
    <t>市净率</t>
  </si>
  <si>
    <t>市现率</t>
  </si>
  <si>
    <t>市销率</t>
  </si>
  <si>
    <t>股息率%</t>
  </si>
  <si>
    <t>每股收益</t>
  </si>
  <si>
    <t>每股净资</t>
  </si>
  <si>
    <t>每股公积</t>
  </si>
  <si>
    <t>每股未分配</t>
  </si>
  <si>
    <t>每股现金流</t>
  </si>
  <si>
    <t>权益比%</t>
  </si>
  <si>
    <t>净益率%</t>
  </si>
  <si>
    <t>毛利率%</t>
  </si>
  <si>
    <t>营业利润率%</t>
  </si>
  <si>
    <t>净利润率%</t>
  </si>
  <si>
    <t>研发费用(亿)</t>
  </si>
  <si>
    <t>员工人数</t>
  </si>
  <si>
    <t>发行类型</t>
  </si>
  <si>
    <t>交易代码</t>
  </si>
  <si>
    <t>自选日</t>
  </si>
  <si>
    <t>自选价</t>
  </si>
  <si>
    <t>自选收益%</t>
  </si>
  <si>
    <t>腾讯控股</t>
  </si>
  <si>
    <t xml:space="preserve">--  </t>
  </si>
  <si>
    <t>软件服务</t>
  </si>
  <si>
    <t xml:space="preserve">      43839.37亿</t>
  </si>
  <si>
    <t xml:space="preserve">      -1186.33亿</t>
  </si>
  <si>
    <t xml:space="preserve">-- -- </t>
  </si>
  <si>
    <t>宁德时代</t>
  </si>
  <si>
    <t>锂电池</t>
  </si>
  <si>
    <t>福建</t>
  </si>
  <si>
    <t xml:space="preserve">      18615.21亿</t>
  </si>
  <si>
    <t xml:space="preserve">      19958.72亿</t>
  </si>
  <si>
    <t xml:space="preserve">   25.28亿</t>
  </si>
  <si>
    <t xml:space="preserve">      11052.91亿</t>
  </si>
  <si>
    <t xml:space="preserve">       -346.87亿</t>
  </si>
  <si>
    <t>KDJ金叉</t>
  </si>
  <si>
    <t>一季度</t>
  </si>
  <si>
    <t>540.47万</t>
  </si>
  <si>
    <t>4.580㈠</t>
  </si>
  <si>
    <t xml:space="preserve">   5.80㈠</t>
  </si>
  <si>
    <t>工业富联</t>
  </si>
  <si>
    <t>消费电子组件</t>
  </si>
  <si>
    <t>深圳</t>
  </si>
  <si>
    <t xml:space="preserve">      13372.93亿</t>
  </si>
  <si>
    <t xml:space="preserve">   32.17亿</t>
  </si>
  <si>
    <t xml:space="preserve">       2167.87亿</t>
  </si>
  <si>
    <t xml:space="preserve">        472.29亿</t>
  </si>
  <si>
    <t>KDJ死叉</t>
  </si>
  <si>
    <t>年报</t>
  </si>
  <si>
    <t>29.61万</t>
  </si>
  <si>
    <t>1.780㈣</t>
  </si>
  <si>
    <t xml:space="preserve">  21.16㈣</t>
  </si>
  <si>
    <t>中国平安</t>
  </si>
  <si>
    <t>保险</t>
  </si>
  <si>
    <t xml:space="preserve">       6159.39亿</t>
  </si>
  <si>
    <t xml:space="preserve">      10462.60亿</t>
  </si>
  <si>
    <t xml:space="preserve">   96.97亿</t>
  </si>
  <si>
    <t xml:space="preserve">       5603.13亿</t>
  </si>
  <si>
    <t xml:space="preserve">          0.00亿</t>
  </si>
  <si>
    <t>平台整理</t>
  </si>
  <si>
    <t>89.81万</t>
  </si>
  <si>
    <t>7.680㈣</t>
  </si>
  <si>
    <t xml:space="preserve">  13.47㈣</t>
  </si>
  <si>
    <t>中际旭创</t>
  </si>
  <si>
    <t>网络接配及塔设</t>
  </si>
  <si>
    <t>山东</t>
  </si>
  <si>
    <t xml:space="preserve">       9547.61亿</t>
  </si>
  <si>
    <t xml:space="preserve">       9593.22亿</t>
  </si>
  <si>
    <t xml:space="preserve">    8.38亿</t>
  </si>
  <si>
    <t xml:space="preserve">       7223.27亿</t>
  </si>
  <si>
    <t xml:space="preserve">       -284.30亿</t>
  </si>
  <si>
    <t>467.77万</t>
  </si>
  <si>
    <t>5.180㈠</t>
  </si>
  <si>
    <t xml:space="preserve">  16.11㈠</t>
  </si>
  <si>
    <t>中芯国际</t>
  </si>
  <si>
    <t>半导体制造</t>
  </si>
  <si>
    <t>上海</t>
  </si>
  <si>
    <t xml:space="preserve">       2340.49亿</t>
  </si>
  <si>
    <t xml:space="preserve">       9379.36亿</t>
  </si>
  <si>
    <t xml:space="preserve">   18.00亿</t>
  </si>
  <si>
    <t xml:space="preserve">       2106.47亿</t>
  </si>
  <si>
    <t xml:space="preserve">        488.00亿</t>
  </si>
  <si>
    <t>放量上攻</t>
  </si>
  <si>
    <t>66.02万</t>
  </si>
  <si>
    <t>0.630㈣</t>
  </si>
  <si>
    <t xml:space="preserve">   3.34㈣</t>
  </si>
  <si>
    <t>注册制</t>
  </si>
  <si>
    <t>海光信息</t>
  </si>
  <si>
    <t>集成电路设计</t>
  </si>
  <si>
    <t>天津</t>
  </si>
  <si>
    <t xml:space="preserve">       6831.23亿</t>
  </si>
  <si>
    <t xml:space="preserve">    8.87亿</t>
  </si>
  <si>
    <t xml:space="preserve">       2605.59亿</t>
  </si>
  <si>
    <t xml:space="preserve">        206.87亿</t>
  </si>
  <si>
    <t>239.99万</t>
  </si>
  <si>
    <t>0.300㈠</t>
  </si>
  <si>
    <t xml:space="preserve">   2.92㈠</t>
  </si>
  <si>
    <t>中国石化</t>
  </si>
  <si>
    <t>炼油化工</t>
  </si>
  <si>
    <t>北京</t>
  </si>
  <si>
    <t xml:space="preserve">       5088.21亿</t>
  </si>
  <si>
    <t xml:space="preserve">       6493.70亿</t>
  </si>
  <si>
    <t xml:space="preserve">  140.26亿</t>
  </si>
  <si>
    <t xml:space="preserve">        753.22亿</t>
  </si>
  <si>
    <t xml:space="preserve">        -24.19亿</t>
  </si>
  <si>
    <t>空头排列</t>
  </si>
  <si>
    <t>19.86万</t>
  </si>
  <si>
    <t>0.260㈣</t>
  </si>
  <si>
    <t xml:space="preserve">   3.83㈣</t>
  </si>
  <si>
    <t>邮储银行</t>
  </si>
  <si>
    <t>国有大型银行</t>
  </si>
  <si>
    <t xml:space="preserve">       3735.18亿</t>
  </si>
  <si>
    <t xml:space="preserve">       6184.90亿</t>
  </si>
  <si>
    <t xml:space="preserve">  103.17亿</t>
  </si>
  <si>
    <t xml:space="preserve">        531.33亿</t>
  </si>
  <si>
    <t xml:space="preserve">        -36.03亿</t>
  </si>
  <si>
    <t>25.58万</t>
  </si>
  <si>
    <t>0.730㈣</t>
  </si>
  <si>
    <t xml:space="preserve">   7.53㈣</t>
  </si>
  <si>
    <t>寒武纪</t>
  </si>
  <si>
    <t xml:space="preserve">       5703.71亿</t>
  </si>
  <si>
    <t xml:space="preserve">    2.06亿</t>
  </si>
  <si>
    <t xml:space="preserve">       2784.18亿</t>
  </si>
  <si>
    <t xml:space="preserve">          0.42亿</t>
  </si>
  <si>
    <t>多头排列</t>
  </si>
  <si>
    <t>418.52万</t>
  </si>
  <si>
    <t>4.930㈣</t>
  </si>
  <si>
    <t xml:space="preserve">  17.40㈣</t>
  </si>
  <si>
    <t>半导体</t>
  </si>
  <si>
    <t xml:space="preserve">       4188.45亿</t>
  </si>
  <si>
    <t xml:space="preserve">       5581.14亿</t>
  </si>
  <si>
    <t xml:space="preserve">        321.73亿</t>
  </si>
  <si>
    <t>中国电信</t>
  </si>
  <si>
    <t>电信运营服务</t>
  </si>
  <si>
    <t xml:space="preserve">       4634.49亿</t>
  </si>
  <si>
    <t xml:space="preserve">       5462.98亿</t>
  </si>
  <si>
    <t xml:space="preserve">  143.59亿</t>
  </si>
  <si>
    <t xml:space="preserve">        857.24亿</t>
  </si>
  <si>
    <t xml:space="preserve">         54.90亿</t>
  </si>
  <si>
    <t>24.87万</t>
  </si>
  <si>
    <t>0.080㈠</t>
  </si>
  <si>
    <t xml:space="preserve">   1.57㈠</t>
  </si>
  <si>
    <t>新易盛</t>
  </si>
  <si>
    <t>四川</t>
  </si>
  <si>
    <t xml:space="preserve">       4785.01亿</t>
  </si>
  <si>
    <t xml:space="preserve">       5372.02亿</t>
  </si>
  <si>
    <t xml:space="preserve">    8.52亿</t>
  </si>
  <si>
    <t xml:space="preserve">       4605.57亿</t>
  </si>
  <si>
    <t xml:space="preserve">         31.51亿</t>
  </si>
  <si>
    <t>296.20万</t>
  </si>
  <si>
    <t>2.800㈠</t>
  </si>
  <si>
    <t xml:space="preserve">  13.64㈠</t>
  </si>
  <si>
    <t>洛阳钼业</t>
  </si>
  <si>
    <t>钨钼</t>
  </si>
  <si>
    <t>河南</t>
  </si>
  <si>
    <t xml:space="preserve">       3324.54亿</t>
  </si>
  <si>
    <t xml:space="preserve">       4073.48亿</t>
  </si>
  <si>
    <t xml:space="preserve">   71.01亿</t>
  </si>
  <si>
    <t xml:space="preserve">       1352.00亿</t>
  </si>
  <si>
    <t xml:space="preserve">        -70.60亿</t>
  </si>
  <si>
    <t>15.88万</t>
  </si>
  <si>
    <t>0.360㈠</t>
  </si>
  <si>
    <t xml:space="preserve">   8.70㈠</t>
  </si>
  <si>
    <t>智谱</t>
  </si>
  <si>
    <t xml:space="preserve">       1986.30亿</t>
  </si>
  <si>
    <t xml:space="preserve">       4001.44亿</t>
  </si>
  <si>
    <t xml:space="preserve">        -82.99亿</t>
  </si>
  <si>
    <t>中信证券</t>
  </si>
  <si>
    <t>证券</t>
  </si>
  <si>
    <t xml:space="preserve">       3270.62亿</t>
  </si>
  <si>
    <t xml:space="preserve">       3980.80亿</t>
  </si>
  <si>
    <t xml:space="preserve">   89.74亿</t>
  </si>
  <si>
    <t xml:space="preserve">       2410.40亿</t>
  </si>
  <si>
    <t xml:space="preserve">         93.37亿</t>
  </si>
  <si>
    <t>33.61万</t>
  </si>
  <si>
    <t>0.670㈠</t>
  </si>
  <si>
    <t xml:space="preserve">   3.05㈠</t>
  </si>
  <si>
    <t>北方华创</t>
  </si>
  <si>
    <t>半导体设备</t>
  </si>
  <si>
    <t xml:space="preserve">       3758.73亿</t>
  </si>
  <si>
    <t xml:space="preserve">       3761.74亿</t>
  </si>
  <si>
    <t xml:space="preserve">    3.74亿</t>
  </si>
  <si>
    <t xml:space="preserve">       1939.34亿</t>
  </si>
  <si>
    <t xml:space="preserve">        335.45亿</t>
  </si>
  <si>
    <t>240.90万</t>
  </si>
  <si>
    <t>7.640㈣</t>
  </si>
  <si>
    <t xml:space="preserve">  14.64㈣</t>
  </si>
  <si>
    <t>恒瑞医药</t>
  </si>
  <si>
    <t>化学制剂</t>
  </si>
  <si>
    <t>江苏</t>
  </si>
  <si>
    <t xml:space="preserve">       3535.88亿</t>
  </si>
  <si>
    <t xml:space="preserve">       3679.00亿</t>
  </si>
  <si>
    <t xml:space="preserve">   38.88亿</t>
  </si>
  <si>
    <t xml:space="preserve">       2155.16亿</t>
  </si>
  <si>
    <t xml:space="preserve">        -41.15亿</t>
  </si>
  <si>
    <t>47.02万</t>
  </si>
  <si>
    <t>0.340㈠</t>
  </si>
  <si>
    <t xml:space="preserve">   3.59㈠</t>
  </si>
  <si>
    <t>摩尔线程-U</t>
  </si>
  <si>
    <t xml:space="preserve">        203.97亿</t>
  </si>
  <si>
    <t xml:space="preserve">       3262.94亿</t>
  </si>
  <si>
    <t xml:space="preserve">    0.29亿</t>
  </si>
  <si>
    <t xml:space="preserve">        261.81亿</t>
  </si>
  <si>
    <t>47.64万</t>
  </si>
  <si>
    <t>0.060㈠</t>
  </si>
  <si>
    <t xml:space="preserve">   0.25㈠</t>
  </si>
  <si>
    <t>东方财富</t>
  </si>
  <si>
    <t xml:space="preserve">       2671.55亿</t>
  </si>
  <si>
    <t xml:space="preserve">       3165.55亿</t>
  </si>
  <si>
    <t xml:space="preserve">  124.12亿</t>
  </si>
  <si>
    <t xml:space="preserve">       2486.19亿</t>
  </si>
  <si>
    <t xml:space="preserve">         52.15亿</t>
  </si>
  <si>
    <t>24.28万</t>
  </si>
  <si>
    <t>0.240㈠</t>
  </si>
  <si>
    <t xml:space="preserve">   3.91㈠</t>
  </si>
  <si>
    <t>国泰海通</t>
  </si>
  <si>
    <t xml:space="preserve">       2202.70亿</t>
  </si>
  <si>
    <t xml:space="preserve">       2877.04亿</t>
  </si>
  <si>
    <t xml:space="preserve">  109.14亿</t>
  </si>
  <si>
    <t xml:space="preserve">       1781.12亿</t>
  </si>
  <si>
    <t xml:space="preserve">        -70.52亿</t>
  </si>
  <si>
    <t>56.75万</t>
  </si>
  <si>
    <t xml:space="preserve">   1.90㈠</t>
  </si>
  <si>
    <t>中国广核</t>
  </si>
  <si>
    <t>核力发电</t>
  </si>
  <si>
    <t xml:space="preserve">       1817.28亿</t>
  </si>
  <si>
    <t xml:space="preserve">       2333.04亿</t>
  </si>
  <si>
    <t xml:space="preserve">   67.30亿</t>
  </si>
  <si>
    <t xml:space="preserve">        310.93亿</t>
  </si>
  <si>
    <t xml:space="preserve">        -10.10亿</t>
  </si>
  <si>
    <t>MACD金叉</t>
  </si>
  <si>
    <t>12.38万</t>
  </si>
  <si>
    <t>0.190㈣</t>
  </si>
  <si>
    <t xml:space="preserve">   7.93㈣</t>
  </si>
  <si>
    <t>华润置地</t>
  </si>
  <si>
    <t>地产</t>
  </si>
  <si>
    <t xml:space="preserve">       2226.28亿</t>
  </si>
  <si>
    <t xml:space="preserve">        -69.88亿</t>
  </si>
  <si>
    <t>澜起科技</t>
  </si>
  <si>
    <t xml:space="preserve">       2059.21亿</t>
  </si>
  <si>
    <t xml:space="preserve">       2195.32亿</t>
  </si>
  <si>
    <t xml:space="preserve">   10.64亿</t>
  </si>
  <si>
    <t xml:space="preserve">       1910.27亿</t>
  </si>
  <si>
    <t xml:space="preserve">        197.02亿</t>
  </si>
  <si>
    <t>165.04万</t>
  </si>
  <si>
    <t>1.970㈣</t>
  </si>
  <si>
    <t xml:space="preserve">  17.30㈣</t>
  </si>
  <si>
    <t>格力电器</t>
  </si>
  <si>
    <t>空调</t>
  </si>
  <si>
    <t>广东</t>
  </si>
  <si>
    <t xml:space="preserve">       2072.60亿</t>
  </si>
  <si>
    <t xml:space="preserve">       2105.01亿</t>
  </si>
  <si>
    <t xml:space="preserve">   41.49亿</t>
  </si>
  <si>
    <t xml:space="preserve">       1559.11亿</t>
  </si>
  <si>
    <t xml:space="preserve">         26.33亿</t>
  </si>
  <si>
    <t>三季度</t>
  </si>
  <si>
    <t>27.11万</t>
  </si>
  <si>
    <t>3.860㈢</t>
  </si>
  <si>
    <t xml:space="preserve">  14.86㈢</t>
  </si>
  <si>
    <t>泡泡玛特</t>
  </si>
  <si>
    <t>家电及用品</t>
  </si>
  <si>
    <t xml:space="preserve">       2086.66亿</t>
  </si>
  <si>
    <t xml:space="preserve">        -12.07亿</t>
  </si>
  <si>
    <t>中国核电</t>
  </si>
  <si>
    <t xml:space="preserve">       1707.05亿</t>
  </si>
  <si>
    <t xml:space="preserve">       1859.35亿</t>
  </si>
  <si>
    <t xml:space="preserve">   76.74亿</t>
  </si>
  <si>
    <t xml:space="preserve">        693.73亿</t>
  </si>
  <si>
    <t xml:space="preserve">         -6.17亿</t>
  </si>
  <si>
    <t>13.70万</t>
  </si>
  <si>
    <t>0.390㈢</t>
  </si>
  <si>
    <t xml:space="preserve">   6.86㈢</t>
  </si>
  <si>
    <t>民生银行</t>
  </si>
  <si>
    <t>股份制银行</t>
  </si>
  <si>
    <t xml:space="preserve">       1333.38亿</t>
  </si>
  <si>
    <t xml:space="preserve">       1646.22亿</t>
  </si>
  <si>
    <t xml:space="preserve">  281.10亿</t>
  </si>
  <si>
    <t xml:space="preserve">       1056.93亿</t>
  </si>
  <si>
    <t xml:space="preserve">          4.38亿</t>
  </si>
  <si>
    <t>27.50万</t>
  </si>
  <si>
    <t xml:space="preserve">   4.43㈣</t>
  </si>
  <si>
    <t>上汽集团</t>
  </si>
  <si>
    <t>综合乘用车</t>
  </si>
  <si>
    <t xml:space="preserve">       1574.85亿</t>
  </si>
  <si>
    <t xml:space="preserve">   34.92亿</t>
  </si>
  <si>
    <t xml:space="preserve">        478.38亿</t>
  </si>
  <si>
    <t xml:space="preserve">         -1.15亿</t>
  </si>
  <si>
    <t>19.29万</t>
  </si>
  <si>
    <t>0.880㈣</t>
  </si>
  <si>
    <t xml:space="preserve">   3.38㈣</t>
  </si>
  <si>
    <t>中国卫通</t>
  </si>
  <si>
    <t>航天装备</t>
  </si>
  <si>
    <t xml:space="preserve">       1500.08亿</t>
  </si>
  <si>
    <t xml:space="preserve">    8.73亿</t>
  </si>
  <si>
    <t xml:space="preserve">        310.18亿</t>
  </si>
  <si>
    <t xml:space="preserve">        -24.50亿</t>
  </si>
  <si>
    <t>8.48万</t>
  </si>
  <si>
    <t>0.100㈣</t>
  </si>
  <si>
    <t xml:space="preserve">   2.76㈣</t>
  </si>
  <si>
    <t>银河娱乐</t>
  </si>
  <si>
    <t>旅游及消闲</t>
  </si>
  <si>
    <t xml:space="preserve">       1468.80亿</t>
  </si>
  <si>
    <t xml:space="preserve">         15.77亿</t>
  </si>
  <si>
    <t>豪威集团</t>
  </si>
  <si>
    <t xml:space="preserve">       1266.37亿</t>
  </si>
  <si>
    <t xml:space="preserve">       1319.46亿</t>
  </si>
  <si>
    <t xml:space="preserve">    7.62亿</t>
  </si>
  <si>
    <t xml:space="preserve">        796.79亿</t>
  </si>
  <si>
    <t xml:space="preserve">        119.93亿</t>
  </si>
  <si>
    <t>40.07万</t>
  </si>
  <si>
    <t>3.370㈣</t>
  </si>
  <si>
    <t xml:space="preserve">  14.36㈣</t>
  </si>
  <si>
    <t>华友钴业</t>
  </si>
  <si>
    <t>钴</t>
  </si>
  <si>
    <t>浙江</t>
  </si>
  <si>
    <t xml:space="preserve">       1241.29亿</t>
  </si>
  <si>
    <t xml:space="preserve">       1247.29亿</t>
  </si>
  <si>
    <t xml:space="preserve">   14.96亿</t>
  </si>
  <si>
    <t xml:space="preserve">        984.06亿</t>
  </si>
  <si>
    <t xml:space="preserve">         18.59亿</t>
  </si>
  <si>
    <t>37.07万</t>
  </si>
  <si>
    <t>1.330㈠</t>
  </si>
  <si>
    <t xml:space="preserve">   4.94㈠</t>
  </si>
  <si>
    <t>科大讯飞</t>
  </si>
  <si>
    <t>新兴软件</t>
  </si>
  <si>
    <t>安徽</t>
  </si>
  <si>
    <t xml:space="preserve">       1089.83亿</t>
  </si>
  <si>
    <t xml:space="preserve">       1195.76亿</t>
  </si>
  <si>
    <t xml:space="preserve">   18.68亿</t>
  </si>
  <si>
    <t xml:space="preserve">        929.95亿</t>
  </si>
  <si>
    <t xml:space="preserve">         17.05亿</t>
  </si>
  <si>
    <t>26.12万</t>
  </si>
  <si>
    <t>-0.030㈢</t>
  </si>
  <si>
    <t xml:space="preserve">  -0.37㈢</t>
  </si>
  <si>
    <t>浪潮信息</t>
  </si>
  <si>
    <t>其他IT设备</t>
  </si>
  <si>
    <t xml:space="preserve">       1079.88亿</t>
  </si>
  <si>
    <t xml:space="preserve">       1081.09亿</t>
  </si>
  <si>
    <t xml:space="preserve">    9.89亿</t>
  </si>
  <si>
    <t xml:space="preserve">        728.39亿</t>
  </si>
  <si>
    <t xml:space="preserve">        -18.06亿</t>
  </si>
  <si>
    <t>1.640㈣</t>
  </si>
  <si>
    <t xml:space="preserve">  11.09㈣</t>
  </si>
  <si>
    <t>温氏股份</t>
  </si>
  <si>
    <t>生猪养殖</t>
  </si>
  <si>
    <t xml:space="preserve">        925.71亿</t>
  </si>
  <si>
    <t xml:space="preserve">       1035.35亿</t>
  </si>
  <si>
    <t xml:space="preserve">   53.73亿</t>
  </si>
  <si>
    <t xml:space="preserve">        835.99亿</t>
  </si>
  <si>
    <t xml:space="preserve">        -12.64亿</t>
  </si>
  <si>
    <t>EXPMA死叉</t>
  </si>
  <si>
    <t>95.63万</t>
  </si>
  <si>
    <t>-0.160㈠</t>
  </si>
  <si>
    <t xml:space="preserve">  -2.65㈠</t>
  </si>
  <si>
    <t>爱尔眼科</t>
  </si>
  <si>
    <t>医院</t>
  </si>
  <si>
    <t>湖南</t>
  </si>
  <si>
    <t xml:space="preserve">        865.54亿</t>
  </si>
  <si>
    <t xml:space="preserve">       1014.60亿</t>
  </si>
  <si>
    <t xml:space="preserve">   43.11亿</t>
  </si>
  <si>
    <t xml:space="preserve">        469.07亿</t>
  </si>
  <si>
    <t xml:space="preserve">        -10.26亿</t>
  </si>
  <si>
    <t>13.63万</t>
  </si>
  <si>
    <t>0.130㈠</t>
  </si>
  <si>
    <t xml:space="preserve">   5.12㈠</t>
  </si>
  <si>
    <t>先导智能</t>
  </si>
  <si>
    <t>锂电设备</t>
  </si>
  <si>
    <t xml:space="preserve">        894.01亿</t>
  </si>
  <si>
    <t xml:space="preserve">        959.83亿</t>
  </si>
  <si>
    <t xml:space="preserve">   10.60亿</t>
  </si>
  <si>
    <t xml:space="preserve">        607.53亿</t>
  </si>
  <si>
    <t xml:space="preserve">          6.19亿</t>
  </si>
  <si>
    <t>25.65万</t>
  </si>
  <si>
    <t>1.010㈣</t>
  </si>
  <si>
    <t xml:space="preserve">  11.90㈣</t>
  </si>
  <si>
    <t>环旭电子</t>
  </si>
  <si>
    <t xml:space="preserve">        957.31亿</t>
  </si>
  <si>
    <t xml:space="preserve">    6.87亿</t>
  </si>
  <si>
    <t xml:space="preserve">        275.38亿</t>
  </si>
  <si>
    <t xml:space="preserve">         11.95亿</t>
  </si>
  <si>
    <t>50.31万</t>
  </si>
  <si>
    <t>0.850㈣</t>
  </si>
  <si>
    <t xml:space="preserve">   8.94㈣</t>
  </si>
  <si>
    <t>歌尔股份</t>
  </si>
  <si>
    <t xml:space="preserve">        793.77亿</t>
  </si>
  <si>
    <t xml:space="preserve">        896.62亿</t>
  </si>
  <si>
    <t xml:space="preserve">   24.53亿</t>
  </si>
  <si>
    <t xml:space="preserve">        619.59亿</t>
  </si>
  <si>
    <t xml:space="preserve">         32.30亿</t>
  </si>
  <si>
    <t>12.87万</t>
  </si>
  <si>
    <t>0.140㈠</t>
  </si>
  <si>
    <t xml:space="preserve">   1.35㈠</t>
  </si>
  <si>
    <t>影石创新</t>
  </si>
  <si>
    <t>品牌消费电子</t>
  </si>
  <si>
    <t xml:space="preserve">         64.27亿</t>
  </si>
  <si>
    <t xml:space="preserve">        785.68亿</t>
  </si>
  <si>
    <t xml:space="preserve">    0.33亿</t>
  </si>
  <si>
    <t xml:space="preserve">         14.56亿</t>
  </si>
  <si>
    <t>27.79万</t>
  </si>
  <si>
    <t>2.100㈢</t>
  </si>
  <si>
    <t xml:space="preserve">  13.83㈢</t>
  </si>
  <si>
    <t>中航光电</t>
  </si>
  <si>
    <t>军工电子</t>
  </si>
  <si>
    <t xml:space="preserve">        764.39亿</t>
  </si>
  <si>
    <t xml:space="preserve">        772.01亿</t>
  </si>
  <si>
    <t xml:space="preserve">   11.01亿</t>
  </si>
  <si>
    <t xml:space="preserve">        401.59亿</t>
  </si>
  <si>
    <t xml:space="preserve">         26.47亿</t>
  </si>
  <si>
    <t>25.53万</t>
  </si>
  <si>
    <t>0.190㈠</t>
  </si>
  <si>
    <t xml:space="preserve">   1.61㈠</t>
  </si>
  <si>
    <t>大中矿业</t>
  </si>
  <si>
    <t>铁矿石</t>
  </si>
  <si>
    <t>内蒙</t>
  </si>
  <si>
    <t xml:space="preserve">        620.99亿</t>
  </si>
  <si>
    <t xml:space="preserve">        728.98亿</t>
  </si>
  <si>
    <t xml:space="preserve">    4.93亿</t>
  </si>
  <si>
    <t xml:space="preserve">        234.44亿</t>
  </si>
  <si>
    <t xml:space="preserve">          2.15亿</t>
  </si>
  <si>
    <t>59.65万</t>
  </si>
  <si>
    <t>0.100㈠</t>
  </si>
  <si>
    <t xml:space="preserve">   2.11㈠</t>
  </si>
  <si>
    <t>国轩高科</t>
  </si>
  <si>
    <t xml:space="preserve">        687.72亿</t>
  </si>
  <si>
    <t xml:space="preserve">        718.57亿</t>
  </si>
  <si>
    <t xml:space="preserve">   10.49亿</t>
  </si>
  <si>
    <t xml:space="preserve">        415.58亿</t>
  </si>
  <si>
    <t xml:space="preserve">         -4.90亿</t>
  </si>
  <si>
    <t>15.67万</t>
  </si>
  <si>
    <t>1.400㈢</t>
  </si>
  <si>
    <t xml:space="preserve">   8.90㈢</t>
  </si>
  <si>
    <t>保利发展</t>
  </si>
  <si>
    <t>住宅开发</t>
  </si>
  <si>
    <t xml:space="preserve">        688.30亿</t>
  </si>
  <si>
    <t xml:space="preserve">   70.96亿</t>
  </si>
  <si>
    <t xml:space="preserve">        407.99亿</t>
  </si>
  <si>
    <t xml:space="preserve">          1.20亿</t>
  </si>
  <si>
    <t>16.13万</t>
  </si>
  <si>
    <t>0.090㈣</t>
  </si>
  <si>
    <t xml:space="preserve">   0.54㈣</t>
  </si>
  <si>
    <t>宁沪高速</t>
  </si>
  <si>
    <t>高速公路</t>
  </si>
  <si>
    <t xml:space="preserve">        455.12亿</t>
  </si>
  <si>
    <t xml:space="preserve">        603.02亿</t>
  </si>
  <si>
    <t xml:space="preserve">    4.71亿</t>
  </si>
  <si>
    <t xml:space="preserve">         56.32亿</t>
  </si>
  <si>
    <t xml:space="preserve">         -9.07亿</t>
  </si>
  <si>
    <t>12.97万</t>
  </si>
  <si>
    <t>0.910㈣</t>
  </si>
  <si>
    <t xml:space="preserve">  11.08㈣</t>
  </si>
  <si>
    <t>大华股份</t>
  </si>
  <si>
    <t>安防设备</t>
  </si>
  <si>
    <t xml:space="preserve">        435.66亿</t>
  </si>
  <si>
    <t xml:space="preserve">        595.66亿</t>
  </si>
  <si>
    <t xml:space="preserve">   18.24亿</t>
  </si>
  <si>
    <t xml:space="preserve">        332.38亿</t>
  </si>
  <si>
    <t xml:space="preserve">          1.63亿</t>
  </si>
  <si>
    <t>18.49万</t>
  </si>
  <si>
    <t>0.210㈠</t>
  </si>
  <si>
    <t xml:space="preserve">   1.82㈠</t>
  </si>
  <si>
    <t>中控技术</t>
  </si>
  <si>
    <t>工业控制设备</t>
  </si>
  <si>
    <t xml:space="preserve">        583.79亿</t>
  </si>
  <si>
    <t xml:space="preserve">        586.75亿</t>
  </si>
  <si>
    <t xml:space="preserve">    6.25亿</t>
  </si>
  <si>
    <t xml:space="preserve">        463.31亿</t>
  </si>
  <si>
    <t xml:space="preserve">         53.56亿</t>
  </si>
  <si>
    <t>136.88万</t>
  </si>
  <si>
    <t xml:space="preserve">   0.74㈠</t>
  </si>
  <si>
    <t>千里科技</t>
  </si>
  <si>
    <t>摩托车</t>
  </si>
  <si>
    <t>重庆</t>
  </si>
  <si>
    <t xml:space="preserve">        507.72亿</t>
  </si>
  <si>
    <t xml:space="preserve">   17.89亿</t>
  </si>
  <si>
    <t xml:space="preserve">        200.86亿</t>
  </si>
  <si>
    <t xml:space="preserve">         23.06亿</t>
  </si>
  <si>
    <t>32.36万</t>
  </si>
  <si>
    <t>0.020㈣</t>
  </si>
  <si>
    <t xml:space="preserve">   0.82㈣</t>
  </si>
  <si>
    <t>福斯特</t>
  </si>
  <si>
    <t>光伏辅材</t>
  </si>
  <si>
    <t xml:space="preserve">        495.14亿</t>
  </si>
  <si>
    <t xml:space="preserve">    9.93亿</t>
  </si>
  <si>
    <t xml:space="preserve">        188.50亿</t>
  </si>
  <si>
    <t xml:space="preserve">         32.09亿</t>
  </si>
  <si>
    <t>22.42万</t>
  </si>
  <si>
    <t>0.300㈣</t>
  </si>
  <si>
    <t xml:space="preserve">   4.68㈣</t>
  </si>
  <si>
    <t>云南铜业</t>
  </si>
  <si>
    <t>铜</t>
  </si>
  <si>
    <t>云南</t>
  </si>
  <si>
    <t xml:space="preserve">        391.91亿</t>
  </si>
  <si>
    <t xml:space="preserve">        474.37亿</t>
  </si>
  <si>
    <t xml:space="preserve">   13.26亿</t>
  </si>
  <si>
    <t xml:space="preserve">        259.45亿</t>
  </si>
  <si>
    <t xml:space="preserve">         -1.21亿</t>
  </si>
  <si>
    <t>10.76万</t>
  </si>
  <si>
    <t>0.290㈠</t>
  </si>
  <si>
    <t xml:space="preserve">   3.67㈠</t>
  </si>
  <si>
    <t>三七互娱</t>
  </si>
  <si>
    <t>游戏</t>
  </si>
  <si>
    <t xml:space="preserve">        335.09亿</t>
  </si>
  <si>
    <t xml:space="preserve">        467.00亿</t>
  </si>
  <si>
    <t xml:space="preserve">   13.95亿</t>
  </si>
  <si>
    <t xml:space="preserve">        294.39亿</t>
  </si>
  <si>
    <t xml:space="preserve">          9.96亿</t>
  </si>
  <si>
    <t>跌破BOLL下轨</t>
  </si>
  <si>
    <t>17.65万</t>
  </si>
  <si>
    <t>1.320㈣</t>
  </si>
  <si>
    <t xml:space="preserve">  21.43㈣</t>
  </si>
  <si>
    <t>格林美</t>
  </si>
  <si>
    <t>电池化学品</t>
  </si>
  <si>
    <t xml:space="preserve">        446.15亿</t>
  </si>
  <si>
    <t xml:space="preserve">        448.58亿</t>
  </si>
  <si>
    <t xml:space="preserve">   46.43亿</t>
  </si>
  <si>
    <t xml:space="preserve">        408.10亿</t>
  </si>
  <si>
    <t xml:space="preserve">         18.37亿</t>
  </si>
  <si>
    <t>9.12万</t>
  </si>
  <si>
    <t>0.310㈣</t>
  </si>
  <si>
    <t xml:space="preserve">   7.39㈣</t>
  </si>
  <si>
    <t>养元饮品</t>
  </si>
  <si>
    <t>软饮料</t>
  </si>
  <si>
    <t>河北</t>
  </si>
  <si>
    <t xml:space="preserve">        439.21亿</t>
  </si>
  <si>
    <t xml:space="preserve">    5.10亿</t>
  </si>
  <si>
    <t xml:space="preserve">        177.70亿</t>
  </si>
  <si>
    <t xml:space="preserve">         31.63亿</t>
  </si>
  <si>
    <t>90.13万</t>
  </si>
  <si>
    <t>0.640㈠</t>
  </si>
  <si>
    <t xml:space="preserve">   8.15㈠</t>
  </si>
  <si>
    <t>雅克科技</t>
  </si>
  <si>
    <t>半导体材料</t>
  </si>
  <si>
    <t xml:space="preserve">        290.59亿</t>
  </si>
  <si>
    <t xml:space="preserve">        434.19亿</t>
  </si>
  <si>
    <t xml:space="preserve">    2.66亿</t>
  </si>
  <si>
    <t xml:space="preserve">        242.72亿</t>
  </si>
  <si>
    <t xml:space="preserve">         10.14亿</t>
  </si>
  <si>
    <t>40.44万</t>
  </si>
  <si>
    <t>1.670㈢</t>
  </si>
  <si>
    <t xml:space="preserve">  10.19㈢</t>
  </si>
  <si>
    <t>凯莱英</t>
  </si>
  <si>
    <t>医疗研发外包</t>
  </si>
  <si>
    <t xml:space="preserve">        373.57亿</t>
  </si>
  <si>
    <t xml:space="preserve">        425.22亿</t>
  </si>
  <si>
    <t xml:space="preserve">    1.98亿</t>
  </si>
  <si>
    <t xml:space="preserve">        233.71亿</t>
  </si>
  <si>
    <t xml:space="preserve">          2.71亿</t>
  </si>
  <si>
    <t>48.50万</t>
  </si>
  <si>
    <t>3.160㈣</t>
  </si>
  <si>
    <t xml:space="preserve">   6.42㈣</t>
  </si>
  <si>
    <t>艾力斯</t>
  </si>
  <si>
    <t>抗体</t>
  </si>
  <si>
    <t xml:space="preserve">        410.04亿</t>
  </si>
  <si>
    <t xml:space="preserve">    2.31亿</t>
  </si>
  <si>
    <t xml:space="preserve">        210.90亿</t>
  </si>
  <si>
    <t xml:space="preserve">        -18.90亿</t>
  </si>
  <si>
    <t>103.97万</t>
  </si>
  <si>
    <t>1.410㈠</t>
  </si>
  <si>
    <t xml:space="preserve">   8.21㈠</t>
  </si>
  <si>
    <t>科创50ETF易方达</t>
  </si>
  <si>
    <t>科创50</t>
  </si>
  <si>
    <t>易方达基金</t>
  </si>
  <si>
    <t xml:space="preserve">        401.01亿</t>
  </si>
  <si>
    <t xml:space="preserve">         14.07亿</t>
  </si>
  <si>
    <t>0.000㈣</t>
  </si>
  <si>
    <t>思特威-W</t>
  </si>
  <si>
    <t xml:space="preserve">        305.36亿</t>
  </si>
  <si>
    <t xml:space="preserve">        379.74亿</t>
  </si>
  <si>
    <t xml:space="preserve">    2.96亿</t>
  </si>
  <si>
    <t xml:space="preserve">        279.69亿</t>
  </si>
  <si>
    <t xml:space="preserve">         11.22亿</t>
  </si>
  <si>
    <t>96.47万</t>
  </si>
  <si>
    <t>2.490㈣</t>
  </si>
  <si>
    <t xml:space="preserve">  19.17㈣</t>
  </si>
  <si>
    <t>巨星科技</t>
  </si>
  <si>
    <t>其他通用设备</t>
  </si>
  <si>
    <t xml:space="preserve">        361.32亿</t>
  </si>
  <si>
    <t xml:space="preserve">        376.26亿</t>
  </si>
  <si>
    <t xml:space="preserve">    6.69亿</t>
  </si>
  <si>
    <t xml:space="preserve">        210.59亿</t>
  </si>
  <si>
    <t xml:space="preserve">         -0.96亿</t>
  </si>
  <si>
    <t>58.09万</t>
  </si>
  <si>
    <t>1.800㈢</t>
  </si>
  <si>
    <t xml:space="preserve">  11.39㈢</t>
  </si>
  <si>
    <t>山西焦煤</t>
  </si>
  <si>
    <t>炼焦煤</t>
  </si>
  <si>
    <t>山西</t>
  </si>
  <si>
    <t xml:space="preserve">        372.42亿</t>
  </si>
  <si>
    <t xml:space="preserve">   24.25亿</t>
  </si>
  <si>
    <t xml:space="preserve">        159.06亿</t>
  </si>
  <si>
    <t xml:space="preserve">          6.24亿</t>
  </si>
  <si>
    <t>10.65万</t>
  </si>
  <si>
    <t>0.250㈢</t>
  </si>
  <si>
    <t xml:space="preserve">   3.91㈢</t>
  </si>
  <si>
    <t>恺英网络</t>
  </si>
  <si>
    <t xml:space="preserve">        323.22亿</t>
  </si>
  <si>
    <t xml:space="preserve">        365.55亿</t>
  </si>
  <si>
    <t xml:space="preserve">   16.97亿</t>
  </si>
  <si>
    <t xml:space="preserve">        290.28亿</t>
  </si>
  <si>
    <t xml:space="preserve">          1.50亿</t>
  </si>
  <si>
    <t>MACD死叉</t>
  </si>
  <si>
    <t>29.06万</t>
  </si>
  <si>
    <t>0.740㈢</t>
  </si>
  <si>
    <t xml:space="preserve">  15.50㈢</t>
  </si>
  <si>
    <t>白云山</t>
  </si>
  <si>
    <t>中药</t>
  </si>
  <si>
    <t xml:space="preserve">        313.94亿</t>
  </si>
  <si>
    <t xml:space="preserve">        363.04亿</t>
  </si>
  <si>
    <t xml:space="preserve">    6.74亿</t>
  </si>
  <si>
    <t xml:space="preserve">        150.41亿</t>
  </si>
  <si>
    <t xml:space="preserve">         -3.09亿</t>
  </si>
  <si>
    <t>14.90万</t>
  </si>
  <si>
    <t>1.840㈣</t>
  </si>
  <si>
    <t xml:space="preserve">   7.89㈣</t>
  </si>
  <si>
    <t>杉杉股份</t>
  </si>
  <si>
    <t xml:space="preserve">        294.54亿</t>
  </si>
  <si>
    <t xml:space="preserve">        361.03亿</t>
  </si>
  <si>
    <t xml:space="preserve">   16.83亿</t>
  </si>
  <si>
    <t xml:space="preserve">        270.13亿</t>
  </si>
  <si>
    <t xml:space="preserve">         20.92亿</t>
  </si>
  <si>
    <t>15.07万</t>
  </si>
  <si>
    <t>0.130㈢</t>
  </si>
  <si>
    <t xml:space="preserve">   1.29㈢</t>
  </si>
  <si>
    <t>长城证券</t>
  </si>
  <si>
    <t xml:space="preserve">        319.56亿</t>
  </si>
  <si>
    <t xml:space="preserve">        357.85亿</t>
  </si>
  <si>
    <t xml:space="preserve">   12.65亿</t>
  </si>
  <si>
    <t xml:space="preserve">        112.17亿</t>
  </si>
  <si>
    <t>10.39万</t>
  </si>
  <si>
    <t>0.580㈣</t>
  </si>
  <si>
    <t xml:space="preserve">   7.38㈣</t>
  </si>
  <si>
    <t>常山北明</t>
  </si>
  <si>
    <t>行业应用软件</t>
  </si>
  <si>
    <t xml:space="preserve">        292.02亿</t>
  </si>
  <si>
    <t xml:space="preserve">        293.99亿</t>
  </si>
  <si>
    <t xml:space="preserve">   10.45亿</t>
  </si>
  <si>
    <t xml:space="preserve">        192.13亿</t>
  </si>
  <si>
    <t xml:space="preserve">         -7.19亿</t>
  </si>
  <si>
    <t>向上突破平台</t>
  </si>
  <si>
    <t>5.50万</t>
  </si>
  <si>
    <t xml:space="preserve">   0.62㈣</t>
  </si>
  <si>
    <t>上海新阳</t>
  </si>
  <si>
    <t xml:space="preserve">        254.93亿</t>
  </si>
  <si>
    <t xml:space="preserve">        286.81亿</t>
  </si>
  <si>
    <t xml:space="preserve">    2.09亿</t>
  </si>
  <si>
    <t xml:space="preserve">        190.88亿</t>
  </si>
  <si>
    <t xml:space="preserve">         15.95亿</t>
  </si>
  <si>
    <t>43.69万</t>
  </si>
  <si>
    <t>0.960㈣</t>
  </si>
  <si>
    <t xml:space="preserve">   5.83㈣</t>
  </si>
  <si>
    <t>奔图科技</t>
  </si>
  <si>
    <t xml:space="preserve">        254.51亿</t>
  </si>
  <si>
    <t xml:space="preserve">        266.03亿</t>
  </si>
  <si>
    <t xml:space="preserve">    9.40亿</t>
  </si>
  <si>
    <t xml:space="preserve">        175.83亿</t>
  </si>
  <si>
    <t xml:space="preserve">          4.83亿</t>
  </si>
  <si>
    <t>30.63万</t>
  </si>
  <si>
    <t>-0.510㈣</t>
  </si>
  <si>
    <t xml:space="preserve">  -7.94㈣</t>
  </si>
  <si>
    <t>萤石网络</t>
  </si>
  <si>
    <t xml:space="preserve">        243.49亿</t>
  </si>
  <si>
    <t xml:space="preserve">    1.49亿</t>
  </si>
  <si>
    <t xml:space="preserve">         45.98亿</t>
  </si>
  <si>
    <t xml:space="preserve">          6.30亿</t>
  </si>
  <si>
    <t>27.48万</t>
  </si>
  <si>
    <t>0.230㈠</t>
  </si>
  <si>
    <t xml:space="preserve">   3.06㈠</t>
  </si>
  <si>
    <t>华特气体</t>
  </si>
  <si>
    <t xml:space="preserve">        216.83亿</t>
  </si>
  <si>
    <t xml:space="preserve">        216.98亿</t>
  </si>
  <si>
    <t xml:space="preserve">    0.52亿</t>
  </si>
  <si>
    <t xml:space="preserve">         94.78亿</t>
  </si>
  <si>
    <t xml:space="preserve">          4.82亿</t>
  </si>
  <si>
    <t>63.01万</t>
  </si>
  <si>
    <t>1.130㈣</t>
  </si>
  <si>
    <t xml:space="preserve">   6.72㈣</t>
  </si>
  <si>
    <t>中电港</t>
  </si>
  <si>
    <t>其他电子</t>
  </si>
  <si>
    <t xml:space="preserve">        212.01亿</t>
  </si>
  <si>
    <t xml:space="preserve">    3.15亿</t>
  </si>
  <si>
    <t xml:space="preserve">         87.89亿</t>
  </si>
  <si>
    <t xml:space="preserve">          2.05亿</t>
  </si>
  <si>
    <t>15.25万</t>
  </si>
  <si>
    <t>0.340㈢</t>
  </si>
  <si>
    <t xml:space="preserve">   4.79㈢</t>
  </si>
  <si>
    <t>智微智能</t>
  </si>
  <si>
    <t xml:space="preserve">        103.10亿</t>
  </si>
  <si>
    <t xml:space="preserve">        208.87亿</t>
  </si>
  <si>
    <t xml:space="preserve">    0.83亿</t>
  </si>
  <si>
    <t xml:space="preserve">         68.63亿</t>
  </si>
  <si>
    <t xml:space="preserve">          5.17亿</t>
  </si>
  <si>
    <t>上穿BOLL上轨</t>
  </si>
  <si>
    <t>23.87万</t>
  </si>
  <si>
    <t>0.430㈠</t>
  </si>
  <si>
    <t xml:space="preserve">   4.62㈠</t>
  </si>
  <si>
    <t>儒意电影</t>
  </si>
  <si>
    <t>发行院线</t>
  </si>
  <si>
    <t xml:space="preserve">        207.68亿</t>
  </si>
  <si>
    <t xml:space="preserve">        208.85亿</t>
  </si>
  <si>
    <t xml:space="preserve">   13.78亿</t>
  </si>
  <si>
    <t xml:space="preserve">        136.33亿</t>
  </si>
  <si>
    <t xml:space="preserve">         -3.38亿</t>
  </si>
  <si>
    <t>10.03万</t>
  </si>
  <si>
    <t>0.040㈠</t>
  </si>
  <si>
    <t xml:space="preserve">   1.14㈠</t>
  </si>
  <si>
    <t>美年健康</t>
  </si>
  <si>
    <t xml:space="preserve">        201.85亿</t>
  </si>
  <si>
    <t xml:space="preserve">        203.93亿</t>
  </si>
  <si>
    <t xml:space="preserve">   28.81亿</t>
  </si>
  <si>
    <t xml:space="preserve">        150.10亿</t>
  </si>
  <si>
    <t xml:space="preserve">          1.17亿</t>
  </si>
  <si>
    <t>9.88万</t>
  </si>
  <si>
    <t>0.010㈢</t>
  </si>
  <si>
    <t xml:space="preserve">   0.66㈢</t>
  </si>
  <si>
    <t>厦门银行</t>
  </si>
  <si>
    <t>城商行</t>
  </si>
  <si>
    <t xml:space="preserve">        200.93亿</t>
  </si>
  <si>
    <t xml:space="preserve">        201.37亿</t>
  </si>
  <si>
    <t xml:space="preserve">   11.82亿</t>
  </si>
  <si>
    <t xml:space="preserve">         90.21亿</t>
  </si>
  <si>
    <t xml:space="preserve">         -2.90亿</t>
  </si>
  <si>
    <t>22.09万</t>
  </si>
  <si>
    <t>0.660㈢</t>
  </si>
  <si>
    <t xml:space="preserve">   6.00㈢</t>
  </si>
  <si>
    <t>XD聚辰股</t>
  </si>
  <si>
    <t xml:space="preserve">        197.81亿</t>
  </si>
  <si>
    <t xml:space="preserve">    1.21亿</t>
  </si>
  <si>
    <t xml:space="preserve">        150.89亿</t>
  </si>
  <si>
    <t xml:space="preserve">          6.62亿</t>
  </si>
  <si>
    <t>64.59万</t>
  </si>
  <si>
    <t>2.300㈣</t>
  </si>
  <si>
    <t xml:space="preserve">  13.86㈣</t>
  </si>
  <si>
    <t>纳指ETF国泰</t>
  </si>
  <si>
    <t>国泰基金</t>
  </si>
  <si>
    <t xml:space="preserve">        183.07亿</t>
  </si>
  <si>
    <t xml:space="preserve">          2.56亿</t>
  </si>
  <si>
    <t>厦门港务</t>
  </si>
  <si>
    <t>港口</t>
  </si>
  <si>
    <t xml:space="preserve">         79.52亿</t>
  </si>
  <si>
    <t xml:space="preserve">        165.34亿</t>
  </si>
  <si>
    <t xml:space="preserve">    3.55亿</t>
  </si>
  <si>
    <t xml:space="preserve">         38.05亿</t>
  </si>
  <si>
    <t xml:space="preserve">          1.23亿</t>
  </si>
  <si>
    <t>向下突破平台</t>
  </si>
  <si>
    <t>5.83万</t>
  </si>
  <si>
    <t>0.280㈣</t>
  </si>
  <si>
    <t xml:space="preserve">   4.05㈣</t>
  </si>
  <si>
    <t>奥瑞德</t>
  </si>
  <si>
    <t>黑龙江</t>
  </si>
  <si>
    <t xml:space="preserve">        145.38亿</t>
  </si>
  <si>
    <t xml:space="preserve">        159.86亿</t>
  </si>
  <si>
    <t xml:space="preserve">   21.32亿</t>
  </si>
  <si>
    <t xml:space="preserve">        123.90亿</t>
  </si>
  <si>
    <t xml:space="preserve">         -4.95亿</t>
  </si>
  <si>
    <t>5.21万</t>
  </si>
  <si>
    <t>0.050㈣</t>
  </si>
  <si>
    <t xml:space="preserve">  14.14㈣</t>
  </si>
  <si>
    <t>航天信息</t>
  </si>
  <si>
    <t xml:space="preserve">        154.16亿</t>
  </si>
  <si>
    <t xml:space="preserve">    9.82亿</t>
  </si>
  <si>
    <t xml:space="preserve">         81.67亿</t>
  </si>
  <si>
    <t xml:space="preserve">         -0.37亿</t>
  </si>
  <si>
    <t>6.46万</t>
  </si>
  <si>
    <t>-0.400㈣</t>
  </si>
  <si>
    <t xml:space="preserve">  -5.63㈣</t>
  </si>
  <si>
    <t>怡 亚 通</t>
  </si>
  <si>
    <t>供应链服务</t>
  </si>
  <si>
    <t xml:space="preserve">        147.51亿</t>
  </si>
  <si>
    <t xml:space="preserve">   17.33亿</t>
  </si>
  <si>
    <t xml:space="preserve">         98.46亿</t>
  </si>
  <si>
    <t xml:space="preserve">         -0.52亿</t>
  </si>
  <si>
    <t>6.47万</t>
  </si>
  <si>
    <t>-0.120㈣</t>
  </si>
  <si>
    <t xml:space="preserve">  -3.50㈣</t>
  </si>
  <si>
    <t>中科三环</t>
  </si>
  <si>
    <t>磁性材料</t>
  </si>
  <si>
    <t xml:space="preserve">        146.01亿</t>
  </si>
  <si>
    <t xml:space="preserve">    9.17亿</t>
  </si>
  <si>
    <t xml:space="preserve">        110.15亿</t>
  </si>
  <si>
    <t xml:space="preserve">          1.46亿</t>
  </si>
  <si>
    <t>0.010㈠</t>
  </si>
  <si>
    <t>电广传媒</t>
  </si>
  <si>
    <t>其他广告营销</t>
  </si>
  <si>
    <t xml:space="preserve">        142.03亿</t>
  </si>
  <si>
    <t xml:space="preserve">        142.04亿</t>
  </si>
  <si>
    <t xml:space="preserve">   11.81亿</t>
  </si>
  <si>
    <t xml:space="preserve">        118.37亿</t>
  </si>
  <si>
    <t xml:space="preserve">         -1.13亿</t>
  </si>
  <si>
    <t>15.40万</t>
  </si>
  <si>
    <t>0.090㈢</t>
  </si>
  <si>
    <t xml:space="preserve">   1.27㈢</t>
  </si>
  <si>
    <t>华菱线缆</t>
  </si>
  <si>
    <t>线缆部件及其他</t>
  </si>
  <si>
    <t xml:space="preserve">         63.52亿</t>
  </si>
  <si>
    <t xml:space="preserve">        127.22亿</t>
  </si>
  <si>
    <t xml:space="preserve">         62.68亿</t>
  </si>
  <si>
    <t xml:space="preserve">          0.06亿</t>
  </si>
  <si>
    <t>5.86万</t>
  </si>
  <si>
    <t>0.200㈣</t>
  </si>
  <si>
    <t xml:space="preserve">   3.78㈣</t>
  </si>
  <si>
    <t>北京汽车</t>
  </si>
  <si>
    <t>汽车</t>
  </si>
  <si>
    <t xml:space="preserve">         37.81亿</t>
  </si>
  <si>
    <t xml:space="preserve">        120.23亿</t>
  </si>
  <si>
    <t xml:space="preserve">         -0.25亿</t>
  </si>
  <si>
    <t>诺 普 信</t>
  </si>
  <si>
    <t>农药</t>
  </si>
  <si>
    <t xml:space="preserve">         84.56亿</t>
  </si>
  <si>
    <t xml:space="preserve">        105.79亿</t>
  </si>
  <si>
    <t xml:space="preserve">    6.49亿</t>
  </si>
  <si>
    <t xml:space="preserve">         68.37亿</t>
  </si>
  <si>
    <t xml:space="preserve">          1.41亿</t>
  </si>
  <si>
    <t>19.31万</t>
  </si>
  <si>
    <t>0.590㈢</t>
  </si>
  <si>
    <t xml:space="preserve">  13.89㈢</t>
  </si>
  <si>
    <t>贵广网络</t>
  </si>
  <si>
    <t>广播电视</t>
  </si>
  <si>
    <t>贵州</t>
  </si>
  <si>
    <t xml:space="preserve">        105.73亿</t>
  </si>
  <si>
    <t xml:space="preserve">    6.60亿</t>
  </si>
  <si>
    <t xml:space="preserve">         56.01亿</t>
  </si>
  <si>
    <t xml:space="preserve">          1.25亿</t>
  </si>
  <si>
    <t>10.63万</t>
  </si>
  <si>
    <t>-0.660㈢</t>
  </si>
  <si>
    <t xml:space="preserve"> -34.87㈢</t>
  </si>
  <si>
    <t>重药控股</t>
  </si>
  <si>
    <t>医药流通</t>
  </si>
  <si>
    <t xml:space="preserve">        101.27亿</t>
  </si>
  <si>
    <t xml:space="preserve">    7.81亿</t>
  </si>
  <si>
    <t xml:space="preserve">         45.77亿</t>
  </si>
  <si>
    <t>8.79万</t>
  </si>
  <si>
    <t xml:space="preserve">   1.46㈠</t>
  </si>
  <si>
    <t>圣湘生物</t>
  </si>
  <si>
    <t>诊断试剂</t>
  </si>
  <si>
    <t xml:space="preserve">         99.31亿</t>
  </si>
  <si>
    <t xml:space="preserve">    3.04亿</t>
  </si>
  <si>
    <t xml:space="preserve">         -1.74亿</t>
  </si>
  <si>
    <t>24.10万</t>
  </si>
  <si>
    <t>0.330㈢</t>
  </si>
  <si>
    <t xml:space="preserve">   2.68㈢</t>
  </si>
  <si>
    <t>沧州明珠</t>
  </si>
  <si>
    <t>管材</t>
  </si>
  <si>
    <t xml:space="preserve">         95.88亿</t>
  </si>
  <si>
    <t xml:space="preserve">         95.95亿</t>
  </si>
  <si>
    <t xml:space="preserve">   13.22亿</t>
  </si>
  <si>
    <t xml:space="preserve">         76.93亿</t>
  </si>
  <si>
    <t xml:space="preserve">          0.33亿</t>
  </si>
  <si>
    <t>8.58万</t>
  </si>
  <si>
    <t>0.030㈠</t>
  </si>
  <si>
    <t xml:space="preserve">   0.88㈠</t>
  </si>
  <si>
    <t>达利凯普</t>
  </si>
  <si>
    <t>被动元件</t>
  </si>
  <si>
    <t>辽宁</t>
  </si>
  <si>
    <t xml:space="preserve">         50.47亿</t>
  </si>
  <si>
    <t xml:space="preserve">         95.64亿</t>
  </si>
  <si>
    <t xml:space="preserve">    1.67亿</t>
  </si>
  <si>
    <t xml:space="preserve">         39.83亿</t>
  </si>
  <si>
    <t xml:space="preserve">          1.52亿</t>
  </si>
  <si>
    <t>16.71万</t>
  </si>
  <si>
    <t xml:space="preserve">   3.54㈠</t>
  </si>
  <si>
    <t>福立旺</t>
  </si>
  <si>
    <t xml:space="preserve">         94.04亿</t>
  </si>
  <si>
    <t xml:space="preserve">    2.58亿</t>
  </si>
  <si>
    <t xml:space="preserve">         60.15亿</t>
  </si>
  <si>
    <t xml:space="preserve">          0.93亿</t>
  </si>
  <si>
    <t>37.92万</t>
  </si>
  <si>
    <t>0.140㈣</t>
  </si>
  <si>
    <t xml:space="preserve">   2.96㈣</t>
  </si>
  <si>
    <t>天娱数科</t>
  </si>
  <si>
    <t>互联网广告</t>
  </si>
  <si>
    <t xml:space="preserve">         90.55亿</t>
  </si>
  <si>
    <t xml:space="preserve">         92.16亿</t>
  </si>
  <si>
    <t xml:space="preserve">   16.26亿</t>
  </si>
  <si>
    <t xml:space="preserve">          0.17亿</t>
  </si>
  <si>
    <t>4.85万</t>
  </si>
  <si>
    <t>-0.030㈣</t>
  </si>
  <si>
    <t xml:space="preserve">  -4.11㈣</t>
  </si>
  <si>
    <t>智度股份</t>
  </si>
  <si>
    <t xml:space="preserve">         90.40亿</t>
  </si>
  <si>
    <t xml:space="preserve">         90.45亿</t>
  </si>
  <si>
    <t xml:space="preserve">    9.45亿</t>
  </si>
  <si>
    <t xml:space="preserve">         67.83亿</t>
  </si>
  <si>
    <t xml:space="preserve">         -2.52亿</t>
  </si>
  <si>
    <t>6.95万</t>
  </si>
  <si>
    <t>0.100㈢</t>
  </si>
  <si>
    <t xml:space="preserve">   2.79㈢</t>
  </si>
  <si>
    <t>国光电气</t>
  </si>
  <si>
    <t xml:space="preserve">         87.97亿</t>
  </si>
  <si>
    <t xml:space="preserve">    0.45亿</t>
  </si>
  <si>
    <t xml:space="preserve">         36.37亿</t>
  </si>
  <si>
    <t xml:space="preserve">          1.48亿</t>
  </si>
  <si>
    <t>43.13万</t>
  </si>
  <si>
    <t>-0.370㈢</t>
  </si>
  <si>
    <t xml:space="preserve">  -2.20㈢</t>
  </si>
  <si>
    <t>众鑫股份</t>
  </si>
  <si>
    <t>其他家居</t>
  </si>
  <si>
    <t xml:space="preserve">         26.73亿</t>
  </si>
  <si>
    <t xml:space="preserve">         86.90亿</t>
  </si>
  <si>
    <t xml:space="preserve">    0.31亿</t>
  </si>
  <si>
    <t xml:space="preserve">          3.26亿</t>
  </si>
  <si>
    <t>61.03万</t>
  </si>
  <si>
    <t>2.600㈣</t>
  </si>
  <si>
    <t xml:space="preserve">  12.13㈣</t>
  </si>
  <si>
    <t>利民股份</t>
  </si>
  <si>
    <t xml:space="preserve">         78.10亿</t>
  </si>
  <si>
    <t xml:space="preserve">         85.56亿</t>
  </si>
  <si>
    <t xml:space="preserve">    3.61亿</t>
  </si>
  <si>
    <t xml:space="preserve">         64.92亿</t>
  </si>
  <si>
    <t xml:space="preserve">          0.71亿</t>
  </si>
  <si>
    <t>12.70万</t>
  </si>
  <si>
    <t>0.280㈠</t>
  </si>
  <si>
    <t xml:space="preserve">   3.23㈠</t>
  </si>
  <si>
    <t>达安基因</t>
  </si>
  <si>
    <t xml:space="preserve">         80.56亿</t>
  </si>
  <si>
    <t xml:space="preserve">    9.60亿</t>
  </si>
  <si>
    <t xml:space="preserve">         55.08亿</t>
  </si>
  <si>
    <t xml:space="preserve">         -0.56亿</t>
  </si>
  <si>
    <t>3.91万</t>
  </si>
  <si>
    <t>-0.100㈢</t>
  </si>
  <si>
    <t xml:space="preserve">  -1.83㈢</t>
  </si>
  <si>
    <t>光洋股份</t>
  </si>
  <si>
    <t>底盘与发动机系统</t>
  </si>
  <si>
    <t xml:space="preserve">         69.59亿</t>
  </si>
  <si>
    <t xml:space="preserve">         75.71亿</t>
  </si>
  <si>
    <t xml:space="preserve">    3.63亿</t>
  </si>
  <si>
    <t xml:space="preserve">         48.87亿</t>
  </si>
  <si>
    <t xml:space="preserve">          2.59亿</t>
  </si>
  <si>
    <t>8.33万</t>
  </si>
  <si>
    <t>0.110㈢</t>
  </si>
  <si>
    <t xml:space="preserve">   3.76㈢</t>
  </si>
  <si>
    <t>天宇股份</t>
  </si>
  <si>
    <t>原料药</t>
  </si>
  <si>
    <t xml:space="preserve">         45.57亿</t>
  </si>
  <si>
    <t xml:space="preserve">         75.37亿</t>
  </si>
  <si>
    <t xml:space="preserve">    1.44亿</t>
  </si>
  <si>
    <t xml:space="preserve">         31.21亿</t>
  </si>
  <si>
    <t xml:space="preserve">          2.12亿</t>
  </si>
  <si>
    <t>20.87万</t>
  </si>
  <si>
    <t>0.120㈠</t>
  </si>
  <si>
    <t xml:space="preserve">   1.15㈠</t>
  </si>
  <si>
    <t>国光电器</t>
  </si>
  <si>
    <t xml:space="preserve">         67.80亿</t>
  </si>
  <si>
    <t xml:space="preserve">         67.89亿</t>
  </si>
  <si>
    <t xml:space="preserve">    4.21亿</t>
  </si>
  <si>
    <t xml:space="preserve">         50.84亿</t>
  </si>
  <si>
    <t xml:space="preserve">          6.02亿</t>
  </si>
  <si>
    <t>6.54万</t>
  </si>
  <si>
    <t>-0.050㈠</t>
  </si>
  <si>
    <t xml:space="preserve">  -0.61㈠</t>
  </si>
  <si>
    <t>盈方微</t>
  </si>
  <si>
    <t>湖北</t>
  </si>
  <si>
    <t xml:space="preserve">         62.79亿</t>
  </si>
  <si>
    <t xml:space="preserve">         64.54亿</t>
  </si>
  <si>
    <t xml:space="preserve">    6.98亿</t>
  </si>
  <si>
    <t xml:space="preserve">         53.31亿</t>
  </si>
  <si>
    <t xml:space="preserve">          1.18亿</t>
  </si>
  <si>
    <t>3.62万</t>
  </si>
  <si>
    <t>-0.010㈠</t>
  </si>
  <si>
    <t xml:space="preserve"> -38.03㈠</t>
  </si>
  <si>
    <t>光大同创</t>
  </si>
  <si>
    <t xml:space="preserve">         25.73亿</t>
  </si>
  <si>
    <t xml:space="preserve">         64.36亿</t>
  </si>
  <si>
    <t xml:space="preserve">         19.71亿</t>
  </si>
  <si>
    <t xml:space="preserve">         -0.66亿</t>
  </si>
  <si>
    <t>23.64万</t>
  </si>
  <si>
    <t xml:space="preserve">  -0.10㈠</t>
  </si>
  <si>
    <t>ST香雪</t>
  </si>
  <si>
    <t xml:space="preserve">         63.24亿</t>
  </si>
  <si>
    <t xml:space="preserve">         63.62亿</t>
  </si>
  <si>
    <t xml:space="preserve">    5.08亿</t>
  </si>
  <si>
    <t xml:space="preserve">         -2.98亿</t>
  </si>
  <si>
    <t>13.97万</t>
  </si>
  <si>
    <t>-0.550㈢</t>
  </si>
  <si>
    <t xml:space="preserve"> -52.25㈢</t>
  </si>
  <si>
    <t>ST司特</t>
  </si>
  <si>
    <t>复合肥</t>
  </si>
  <si>
    <t xml:space="preserve">         62.82亿</t>
  </si>
  <si>
    <t xml:space="preserve">    5.76亿</t>
  </si>
  <si>
    <t xml:space="preserve">         42.40亿</t>
  </si>
  <si>
    <t xml:space="preserve">          1.88亿</t>
  </si>
  <si>
    <t>10.35万</t>
  </si>
  <si>
    <t>0.180㈢</t>
  </si>
  <si>
    <t xml:space="preserve">   2.89㈢</t>
  </si>
  <si>
    <t>康希通信</t>
  </si>
  <si>
    <t xml:space="preserve">         44.23亿</t>
  </si>
  <si>
    <t xml:space="preserve">         59.34亿</t>
  </si>
  <si>
    <t xml:space="preserve">    3.16亿</t>
  </si>
  <si>
    <t xml:space="preserve">          1.27亿</t>
  </si>
  <si>
    <t>35.03万</t>
  </si>
  <si>
    <t>-0.070㈢</t>
  </si>
  <si>
    <t xml:space="preserve">  -2.12㈢</t>
  </si>
  <si>
    <t>金桥信息</t>
  </si>
  <si>
    <t xml:space="preserve">         49.44亿</t>
  </si>
  <si>
    <t xml:space="preserve">    2.74亿</t>
  </si>
  <si>
    <t xml:space="preserve">         37.09亿</t>
  </si>
  <si>
    <t xml:space="preserve">          0.55亿</t>
  </si>
  <si>
    <t>5.61万</t>
  </si>
  <si>
    <t>-0.160㈢</t>
  </si>
  <si>
    <t xml:space="preserve">  -5.95㈢</t>
  </si>
  <si>
    <t>汉王科技</t>
  </si>
  <si>
    <t xml:space="preserve">         39.13亿</t>
  </si>
  <si>
    <t xml:space="preserve">         46.08亿</t>
  </si>
  <si>
    <t xml:space="preserve">    1.64亿</t>
  </si>
  <si>
    <t xml:space="preserve">         31.00亿</t>
  </si>
  <si>
    <t xml:space="preserve">          0.95亿</t>
  </si>
  <si>
    <t>5.84万</t>
  </si>
  <si>
    <t>-0.800㈣</t>
  </si>
  <si>
    <t xml:space="preserve"> -20.65㈣</t>
  </si>
  <si>
    <t>华立股份</t>
  </si>
  <si>
    <t>家具</t>
  </si>
  <si>
    <t xml:space="preserve">         44.68亿</t>
  </si>
  <si>
    <t xml:space="preserve">    1.46亿</t>
  </si>
  <si>
    <t xml:space="preserve">         24.23亿</t>
  </si>
  <si>
    <t xml:space="preserve">         -0.30亿</t>
  </si>
  <si>
    <t>EXPMA金叉</t>
  </si>
  <si>
    <t>7.42万</t>
  </si>
  <si>
    <t>0.170㈢</t>
  </si>
  <si>
    <t xml:space="preserve">   3.36㈢</t>
  </si>
  <si>
    <t>南矿集团</t>
  </si>
  <si>
    <t>能源及重型设备</t>
  </si>
  <si>
    <t>江西</t>
  </si>
  <si>
    <t xml:space="preserve">         25.51亿</t>
  </si>
  <si>
    <t xml:space="preserve">         41.47亿</t>
  </si>
  <si>
    <t xml:space="preserve">    0.79亿</t>
  </si>
  <si>
    <t xml:space="preserve">         16.09亿</t>
  </si>
  <si>
    <t xml:space="preserve">          0.45亿</t>
  </si>
  <si>
    <t>11.37万</t>
  </si>
  <si>
    <t xml:space="preserve">   0.90㈠</t>
  </si>
  <si>
    <t>创业板50ETF景顺</t>
  </si>
  <si>
    <t>创业板50</t>
  </si>
  <si>
    <t>景顺长城基金</t>
  </si>
  <si>
    <t xml:space="preserve">         40.49亿</t>
  </si>
  <si>
    <t xml:space="preserve">         -0.26亿</t>
  </si>
  <si>
    <t>迪贝电气</t>
  </si>
  <si>
    <t>电机制造</t>
  </si>
  <si>
    <t xml:space="preserve">         37.23亿</t>
  </si>
  <si>
    <t xml:space="preserve">    0.61亿</t>
  </si>
  <si>
    <t xml:space="preserve">         15.12亿</t>
  </si>
  <si>
    <t xml:space="preserve">          2.34亿</t>
  </si>
  <si>
    <t>14.16万</t>
  </si>
  <si>
    <t>0.550㈣</t>
  </si>
  <si>
    <t xml:space="preserve">   6.83㈣</t>
  </si>
  <si>
    <t>天秦装备</t>
  </si>
  <si>
    <t>地面兵装</t>
  </si>
  <si>
    <t xml:space="preserve">         23.28亿</t>
  </si>
  <si>
    <t xml:space="preserve">         29.59亿</t>
  </si>
  <si>
    <t xml:space="preserve">    1.05亿</t>
  </si>
  <si>
    <t xml:space="preserve">         19.54亿</t>
  </si>
  <si>
    <t xml:space="preserve">          1.21亿</t>
  </si>
  <si>
    <t>9.42万</t>
  </si>
  <si>
    <t>0.002㈠</t>
  </si>
  <si>
    <t xml:space="preserve">   0.02㈠</t>
  </si>
  <si>
    <t>港股通医疗ETF富国</t>
  </si>
  <si>
    <t>创新药及医疗保健</t>
  </si>
  <si>
    <t>富国基金</t>
  </si>
  <si>
    <t xml:space="preserve">         28.99亿</t>
  </si>
  <si>
    <t xml:space="preserve">         -0.13亿</t>
  </si>
  <si>
    <t>海螺新材</t>
  </si>
  <si>
    <t>其他建材</t>
  </si>
  <si>
    <t xml:space="preserve">         21.46亿</t>
  </si>
  <si>
    <t xml:space="preserve">         26.29亿</t>
  </si>
  <si>
    <t xml:space="preserve">    2.40亿</t>
  </si>
  <si>
    <t xml:space="preserve">         14.28亿</t>
  </si>
  <si>
    <t xml:space="preserve">          0.04亿</t>
  </si>
  <si>
    <t>-0.060㈠</t>
  </si>
  <si>
    <t xml:space="preserve">  -1.05㈠</t>
  </si>
  <si>
    <t>丰山集团</t>
  </si>
  <si>
    <t xml:space="preserve">         26.01亿</t>
  </si>
  <si>
    <t xml:space="preserve">    0.91亿</t>
  </si>
  <si>
    <t xml:space="preserve">         14.31亿</t>
  </si>
  <si>
    <t xml:space="preserve">          0.38亿</t>
  </si>
  <si>
    <t>10.40万</t>
  </si>
  <si>
    <t>0.260㈢</t>
  </si>
  <si>
    <t xml:space="preserve">   2.62㈢</t>
  </si>
  <si>
    <t>北大青鸟环宇</t>
  </si>
  <si>
    <t>综合企业</t>
  </si>
  <si>
    <t xml:space="preserve">          7.57亿</t>
  </si>
  <si>
    <t xml:space="preserve">         14.08亿</t>
  </si>
  <si>
    <t xml:space="preserve">         -0.08亿</t>
  </si>
  <si>
    <t>沪深300增强ETF国泰</t>
  </si>
  <si>
    <t>沪深300</t>
  </si>
  <si>
    <t xml:space="preserve">          5.74亿</t>
  </si>
  <si>
    <t xml:space="preserve">          0.02亿</t>
  </si>
  <si>
    <t>中证500ETF东财</t>
  </si>
  <si>
    <t>中证500</t>
  </si>
  <si>
    <t>西藏东财基金</t>
  </si>
  <si>
    <t xml:space="preserve">          5.07亿</t>
  </si>
  <si>
    <t>人工智能50ETF方正富邦</t>
  </si>
  <si>
    <t>SHS人工智能50</t>
  </si>
  <si>
    <t>方正富邦基金</t>
  </si>
  <si>
    <t xml:space="preserve">          4.10亿</t>
  </si>
  <si>
    <t>广核转债</t>
  </si>
  <si>
    <t xml:space="preserve">         76.44亿</t>
  </si>
  <si>
    <t>#数据来源:通达信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</si>
</sst>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">
    <font>
      <sz val="12"/>
      <name val="宋体"/>
      <charset val="134"/>
    </font>
    <font>
      <sz val="12"/>
      <color indexed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1" fillId="0" borderId="0" xfId="0" applyFont="1" applyFill="1">
      <alignment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G123"/>
  <sheetViews>
    <sheetView tabSelected="1" workbookViewId="0">
      <pane xSplit="2670" ySplit="570" topLeftCell="DC71" activePane="topRight"/>
      <selection/>
      <selection pane="topRight" activeCell="DF1" sqref="DF1"/>
      <selection pane="bottomLeft"/>
      <selection pane="bottomRight"/>
    </sheetView>
  </sheetViews>
  <sheetFormatPr defaultColWidth="9" defaultRowHeight="14.25"/>
  <cols>
    <col min="8" max="8" width="10.375"/>
    <col min="16" max="16" width="9" style="2"/>
    <col min="17" max="17" width="11.5"/>
    <col min="19" max="19" width="13.625" style="2" customWidth="1"/>
    <col min="23" max="24" width="9.375"/>
    <col min="33" max="33" width="9.375"/>
    <col min="34" max="34" width="11.5"/>
    <col min="36" max="36" width="11.5"/>
    <col min="37" max="37" width="9.375"/>
    <col min="49" max="49" width="21.25" style="2" customWidth="1"/>
    <col min="68" max="68" width="9" style="2"/>
    <col min="82" max="83" width="9.375"/>
    <col min="88" max="88" width="14.625" style="2" customWidth="1"/>
    <col min="89" max="89" width="9.375"/>
    <col min="91" max="91" width="19.625" style="2" customWidth="1"/>
    <col min="92" max="92" width="9.375"/>
    <col min="96" max="96" width="9.375"/>
    <col min="97" max="97" width="22.625" customWidth="1"/>
    <col min="98" max="98" width="18.25" customWidth="1"/>
    <col min="99" max="99" width="17.125" customWidth="1"/>
    <col min="100" max="100" width="17.75" customWidth="1"/>
    <col min="101" max="101" width="24" style="2" customWidth="1"/>
    <col min="102" max="102" width="19.875" style="3" customWidth="1"/>
    <col min="103" max="103" width="16.25" customWidth="1"/>
    <col min="105" max="105" width="15.875" customWidth="1"/>
    <col min="106" max="106" width="15.375" customWidth="1"/>
    <col min="107" max="107" width="20.875" customWidth="1"/>
    <col min="108" max="108" width="22.875" customWidth="1"/>
    <col min="109" max="109" width="15.375" customWidth="1"/>
    <col min="110" max="110" width="9.375" style="2"/>
    <col min="111" max="111" width="9" style="3"/>
    <col min="115" max="115" width="13" style="2" customWidth="1"/>
    <col min="118" max="118" width="9.375"/>
    <col min="120" max="120" width="9" style="2"/>
    <col min="124" max="124" width="12.25" customWidth="1"/>
    <col min="125" max="125" width="17.25" customWidth="1"/>
    <col min="127" max="127" width="9" style="2"/>
    <col min="129" max="129" width="13" style="2" customWidth="1"/>
    <col min="130" max="130" width="10.75" customWidth="1"/>
    <col min="131" max="132" width="9" style="2"/>
    <col min="135" max="135" width="9.375"/>
  </cols>
  <sheetData>
    <row r="1" spans="1:1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s="2" t="s">
        <v>15</v>
      </c>
      <c r="Q1" t="s">
        <v>16</v>
      </c>
      <c r="R1" t="s">
        <v>17</v>
      </c>
      <c r="S1" s="2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s="2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s="2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s="2" t="s">
        <v>87</v>
      </c>
      <c r="CK1" t="s">
        <v>88</v>
      </c>
      <c r="CL1" t="s">
        <v>89</v>
      </c>
      <c r="CM1" s="2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s="2" t="s">
        <v>100</v>
      </c>
      <c r="CX1" s="3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s="2" t="s">
        <v>109</v>
      </c>
      <c r="DG1" s="3" t="s">
        <v>110</v>
      </c>
      <c r="DH1" t="s">
        <v>111</v>
      </c>
      <c r="DI1" t="s">
        <v>112</v>
      </c>
      <c r="DJ1" t="s">
        <v>113</v>
      </c>
      <c r="DK1" s="2" t="s">
        <v>114</v>
      </c>
      <c r="DL1" t="s">
        <v>115</v>
      </c>
      <c r="DM1" t="s">
        <v>116</v>
      </c>
      <c r="DN1" t="s">
        <v>117</v>
      </c>
      <c r="DO1" t="s">
        <v>118</v>
      </c>
      <c r="DP1" s="2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s="2" t="s">
        <v>126</v>
      </c>
      <c r="DX1" t="s">
        <v>127</v>
      </c>
      <c r="DY1" s="2" t="s">
        <v>128</v>
      </c>
      <c r="DZ1" t="s">
        <v>129</v>
      </c>
      <c r="EA1" s="2" t="s">
        <v>130</v>
      </c>
      <c r="EB1" s="2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</row>
    <row r="2" spans="1:137">
      <c r="A2" t="str">
        <f>"00700"</f>
        <v>00700</v>
      </c>
      <c r="B2" t="s">
        <v>137</v>
      </c>
      <c r="C2">
        <v>-2.63</v>
      </c>
      <c r="D2">
        <v>480.4</v>
      </c>
      <c r="E2">
        <v>-13</v>
      </c>
      <c r="F2">
        <v>480.2</v>
      </c>
      <c r="G2">
        <v>480.4</v>
      </c>
      <c r="H2">
        <v>25330932</v>
      </c>
      <c r="I2">
        <v>100</v>
      </c>
      <c r="J2">
        <v>-0.04</v>
      </c>
      <c r="K2">
        <v>0.28</v>
      </c>
      <c r="L2">
        <v>490</v>
      </c>
      <c r="M2">
        <v>491</v>
      </c>
      <c r="N2">
        <v>480.2</v>
      </c>
      <c r="O2">
        <v>493.4</v>
      </c>
      <c r="P2" s="2" t="s">
        <v>138</v>
      </c>
      <c r="Q2">
        <v>1228480.1</v>
      </c>
      <c r="R2">
        <v>2.35</v>
      </c>
      <c r="S2" s="2" t="s">
        <v>139</v>
      </c>
      <c r="U2">
        <v>2.19</v>
      </c>
      <c r="V2">
        <v>484.813</v>
      </c>
      <c r="W2">
        <v>13454142</v>
      </c>
      <c r="X2">
        <v>11876791</v>
      </c>
      <c r="Y2">
        <v>1.13</v>
      </c>
      <c r="Z2">
        <v>0</v>
      </c>
      <c r="AA2">
        <v>83900</v>
      </c>
      <c r="AB2">
        <v>98100</v>
      </c>
      <c r="AC2" t="s">
        <v>138</v>
      </c>
      <c r="AD2">
        <v>0</v>
      </c>
      <c r="AE2">
        <v>0</v>
      </c>
      <c r="AF2">
        <v>0</v>
      </c>
      <c r="AG2">
        <v>0</v>
      </c>
      <c r="AH2" t="s">
        <v>138</v>
      </c>
      <c r="AI2" t="s">
        <v>138</v>
      </c>
      <c r="AJ2" t="s">
        <v>138</v>
      </c>
      <c r="AK2" t="s">
        <v>138</v>
      </c>
      <c r="AL2" t="s">
        <v>138</v>
      </c>
      <c r="AM2" t="s">
        <v>138</v>
      </c>
      <c r="AN2" t="s">
        <v>138</v>
      </c>
      <c r="AO2" t="s">
        <v>138</v>
      </c>
      <c r="AP2" t="s">
        <v>138</v>
      </c>
      <c r="AQ2" t="s">
        <v>138</v>
      </c>
      <c r="AR2" t="s">
        <v>138</v>
      </c>
      <c r="AS2" t="s">
        <v>138</v>
      </c>
      <c r="AT2" t="s">
        <v>138</v>
      </c>
      <c r="AU2" t="s">
        <v>138</v>
      </c>
      <c r="AV2" t="s">
        <v>140</v>
      </c>
      <c r="AW2" s="2" t="s">
        <v>140</v>
      </c>
      <c r="AX2">
        <v>-2.9</v>
      </c>
      <c r="AY2">
        <v>42674</v>
      </c>
      <c r="AZ2" t="s">
        <v>138</v>
      </c>
      <c r="BA2" t="s">
        <v>138</v>
      </c>
      <c r="BB2">
        <v>0</v>
      </c>
      <c r="BC2" t="s">
        <v>138</v>
      </c>
      <c r="BD2" t="s">
        <v>138</v>
      </c>
      <c r="BE2" t="s">
        <v>138</v>
      </c>
      <c r="BF2" t="s">
        <v>138</v>
      </c>
      <c r="BG2" t="s">
        <v>138</v>
      </c>
      <c r="BH2" t="s">
        <v>138</v>
      </c>
      <c r="BI2">
        <v>-19.8</v>
      </c>
      <c r="BJ2">
        <v>47.04</v>
      </c>
      <c r="BK2">
        <v>0</v>
      </c>
      <c r="BL2" t="s">
        <v>138</v>
      </c>
      <c r="BM2" t="s">
        <v>138</v>
      </c>
      <c r="BN2" t="s">
        <v>138</v>
      </c>
      <c r="BO2" t="s">
        <v>141</v>
      </c>
      <c r="BP2" s="2">
        <v>18.09</v>
      </c>
      <c r="BQ2">
        <v>18.09</v>
      </c>
      <c r="BR2">
        <v>0</v>
      </c>
      <c r="BS2" t="s">
        <v>138</v>
      </c>
      <c r="BT2" t="s">
        <v>142</v>
      </c>
      <c r="BX2">
        <v>-0.69</v>
      </c>
      <c r="BY2">
        <v>-0.49</v>
      </c>
      <c r="BZ2">
        <v>-2.68</v>
      </c>
      <c r="CA2">
        <v>-1.74</v>
      </c>
      <c r="CB2">
        <v>-2.16</v>
      </c>
      <c r="CC2">
        <v>0.04</v>
      </c>
      <c r="CD2">
        <v>20251231</v>
      </c>
      <c r="CE2">
        <v>20040616</v>
      </c>
      <c r="CF2">
        <v>91.26</v>
      </c>
      <c r="CG2" t="s">
        <v>138</v>
      </c>
      <c r="CH2">
        <v>91.26</v>
      </c>
      <c r="CI2" t="s">
        <v>138</v>
      </c>
      <c r="CJ2" s="2">
        <v>20389.86</v>
      </c>
      <c r="CK2">
        <v>11541.52</v>
      </c>
      <c r="CL2">
        <v>869.13</v>
      </c>
      <c r="CM2" s="2">
        <v>39.13</v>
      </c>
      <c r="CN2">
        <v>0</v>
      </c>
      <c r="CO2">
        <v>0</v>
      </c>
      <c r="CP2">
        <v>0</v>
      </c>
      <c r="CQ2">
        <v>0</v>
      </c>
      <c r="CR2" t="s">
        <v>138</v>
      </c>
      <c r="CS2">
        <v>0</v>
      </c>
      <c r="CT2">
        <v>0</v>
      </c>
      <c r="CU2" t="s">
        <v>138</v>
      </c>
      <c r="CV2">
        <v>0</v>
      </c>
      <c r="CW2" s="2">
        <v>7517.66</v>
      </c>
      <c r="CX2" s="3">
        <v>0</v>
      </c>
      <c r="CY2">
        <v>0</v>
      </c>
      <c r="CZ2">
        <v>0</v>
      </c>
      <c r="DA2">
        <v>0</v>
      </c>
      <c r="DB2">
        <v>0</v>
      </c>
      <c r="DC2">
        <v>2248.42</v>
      </c>
      <c r="DD2" t="s">
        <v>138</v>
      </c>
      <c r="DE2">
        <v>0</v>
      </c>
      <c r="DF2" s="2">
        <v>0</v>
      </c>
      <c r="DG2" s="3">
        <v>0</v>
      </c>
      <c r="DH2">
        <v>0</v>
      </c>
      <c r="DI2" t="s">
        <v>138</v>
      </c>
      <c r="DJ2" t="s">
        <v>138</v>
      </c>
      <c r="DK2" s="2">
        <v>0</v>
      </c>
      <c r="DL2">
        <v>0</v>
      </c>
      <c r="DM2">
        <v>3.43</v>
      </c>
      <c r="DN2">
        <v>0</v>
      </c>
      <c r="DO2">
        <v>5.83</v>
      </c>
      <c r="DP2" s="2">
        <v>0.94</v>
      </c>
      <c r="DQ2">
        <v>27.401</v>
      </c>
      <c r="DR2">
        <v>140.11</v>
      </c>
      <c r="DS2">
        <v>0</v>
      </c>
      <c r="DT2">
        <v>0</v>
      </c>
      <c r="DU2">
        <v>0</v>
      </c>
      <c r="DV2">
        <v>59.12</v>
      </c>
      <c r="DW2" s="2">
        <v>19.48</v>
      </c>
      <c r="DX2" t="s">
        <v>138</v>
      </c>
      <c r="DY2" s="2">
        <v>0</v>
      </c>
      <c r="DZ2">
        <v>29.91</v>
      </c>
      <c r="EA2" s="2" t="s">
        <v>138</v>
      </c>
      <c r="EB2" s="2" t="s">
        <v>138</v>
      </c>
      <c r="EC2" t="s">
        <v>138</v>
      </c>
      <c r="ED2">
        <v>700</v>
      </c>
      <c r="EE2" t="s">
        <v>138</v>
      </c>
      <c r="EF2" t="s">
        <v>138</v>
      </c>
      <c r="EG2" t="s">
        <v>138</v>
      </c>
    </row>
    <row r="3" s="1" customFormat="1" spans="1:137">
      <c r="A3" s="4" t="str">
        <f>"300750"</f>
        <v>300750</v>
      </c>
      <c r="B3" s="4" t="s">
        <v>143</v>
      </c>
      <c r="C3" s="1">
        <v>-1.71</v>
      </c>
      <c r="D3" s="1">
        <v>437.3</v>
      </c>
      <c r="E3" s="1">
        <v>-7.6</v>
      </c>
      <c r="F3" s="1">
        <v>437.27</v>
      </c>
      <c r="G3" s="1">
        <v>437.3</v>
      </c>
      <c r="H3" s="1">
        <v>237065</v>
      </c>
      <c r="I3" s="1">
        <v>51</v>
      </c>
      <c r="J3" s="1">
        <v>0</v>
      </c>
      <c r="K3" s="1">
        <v>0.56</v>
      </c>
      <c r="L3" s="1">
        <v>444.63</v>
      </c>
      <c r="M3" s="1">
        <v>448.76</v>
      </c>
      <c r="N3" s="1">
        <v>435.35</v>
      </c>
      <c r="O3" s="1">
        <v>444.9</v>
      </c>
      <c r="P3" s="5">
        <v>24.06</v>
      </c>
      <c r="Q3" s="1">
        <v>1044601.86</v>
      </c>
      <c r="R3" s="1">
        <v>0.85</v>
      </c>
      <c r="S3" s="6" t="s">
        <v>144</v>
      </c>
      <c r="T3" s="4" t="s">
        <v>145</v>
      </c>
      <c r="U3" s="1">
        <v>3.01</v>
      </c>
      <c r="V3" s="1">
        <v>440.64</v>
      </c>
      <c r="W3" s="1">
        <v>137668</v>
      </c>
      <c r="X3" s="1">
        <v>99397</v>
      </c>
      <c r="Y3" s="1">
        <v>1.39</v>
      </c>
      <c r="Z3" s="1">
        <v>0</v>
      </c>
      <c r="AA3" s="1">
        <v>24</v>
      </c>
      <c r="AB3" s="1">
        <v>7</v>
      </c>
      <c r="AC3" s="4" t="s">
        <v>138</v>
      </c>
      <c r="AD3" s="1">
        <v>80.24</v>
      </c>
      <c r="AE3" s="1">
        <v>0.33</v>
      </c>
      <c r="AF3" s="1">
        <v>0.01</v>
      </c>
      <c r="AG3" s="1">
        <v>5156.97</v>
      </c>
      <c r="AH3" s="1">
        <v>-65016.88</v>
      </c>
      <c r="AI3" s="1">
        <v>-0.06</v>
      </c>
      <c r="AJ3" s="1">
        <v>1751737.34</v>
      </c>
      <c r="AK3" s="1">
        <v>17553.99</v>
      </c>
      <c r="AL3" s="1">
        <v>-0.07</v>
      </c>
      <c r="AM3" s="1">
        <v>1</v>
      </c>
      <c r="AN3" s="4" t="s">
        <v>138</v>
      </c>
      <c r="AO3" s="1">
        <v>2.04</v>
      </c>
      <c r="AP3" s="1">
        <v>0.02</v>
      </c>
      <c r="AQ3" s="4" t="s">
        <v>138</v>
      </c>
      <c r="AR3" s="1">
        <v>0.54</v>
      </c>
      <c r="AS3" s="4" t="s">
        <v>138</v>
      </c>
      <c r="AT3" s="4" t="s">
        <v>138</v>
      </c>
      <c r="AU3" s="1">
        <v>42.57</v>
      </c>
      <c r="AV3" s="4" t="s">
        <v>146</v>
      </c>
      <c r="AW3" s="6" t="s">
        <v>147</v>
      </c>
      <c r="AX3" s="1">
        <v>-2.33</v>
      </c>
      <c r="AY3" s="1">
        <v>2872</v>
      </c>
      <c r="AZ3" s="1">
        <v>-1</v>
      </c>
      <c r="BA3" s="1">
        <v>1.37</v>
      </c>
      <c r="BB3" s="1">
        <v>0.22</v>
      </c>
      <c r="BC3" s="1">
        <v>2.76</v>
      </c>
      <c r="BD3" s="1">
        <v>4.08</v>
      </c>
      <c r="BE3" s="1">
        <v>6.86</v>
      </c>
      <c r="BF3" s="1">
        <v>29.06</v>
      </c>
      <c r="BG3" s="1">
        <v>91.04</v>
      </c>
      <c r="BH3" s="1">
        <v>10.78</v>
      </c>
      <c r="BI3" s="1">
        <v>21.37</v>
      </c>
      <c r="BJ3" s="1">
        <v>103.38</v>
      </c>
      <c r="BK3" s="1">
        <v>0</v>
      </c>
      <c r="BL3" s="4" t="s">
        <v>148</v>
      </c>
      <c r="BM3" s="1">
        <v>0.94</v>
      </c>
      <c r="BN3" s="4" t="s">
        <v>149</v>
      </c>
      <c r="BO3" s="4" t="s">
        <v>150</v>
      </c>
      <c r="BP3" s="5">
        <v>25.71</v>
      </c>
      <c r="BQ3" s="1">
        <v>28.12</v>
      </c>
      <c r="BR3" s="1">
        <v>0.6</v>
      </c>
      <c r="BS3" s="1">
        <v>-0.53</v>
      </c>
      <c r="BT3" s="4" t="s">
        <v>151</v>
      </c>
      <c r="BU3" s="1">
        <v>8</v>
      </c>
      <c r="BV3" s="1">
        <v>3</v>
      </c>
      <c r="BW3" s="1">
        <v>12</v>
      </c>
      <c r="BX3" s="1">
        <v>-0.06</v>
      </c>
      <c r="BY3" s="1">
        <v>0.87</v>
      </c>
      <c r="BZ3" s="1">
        <v>-2.15</v>
      </c>
      <c r="CA3" s="1">
        <v>-0.96</v>
      </c>
      <c r="CB3" s="1">
        <v>-2.55</v>
      </c>
      <c r="CC3" s="1">
        <v>0.45</v>
      </c>
      <c r="CD3" s="1">
        <v>20260416</v>
      </c>
      <c r="CE3" s="1">
        <v>20180611</v>
      </c>
      <c r="CF3" s="1">
        <v>45.64</v>
      </c>
      <c r="CG3" s="4" t="s">
        <v>138</v>
      </c>
      <c r="CH3" s="1">
        <v>1.56</v>
      </c>
      <c r="CI3" s="4" t="s">
        <v>152</v>
      </c>
      <c r="CJ3" s="5">
        <v>10463.29</v>
      </c>
      <c r="CK3" s="1">
        <v>3572.63</v>
      </c>
      <c r="CL3" s="1">
        <v>369.7</v>
      </c>
      <c r="CM3" s="5">
        <v>62.32</v>
      </c>
      <c r="CN3" s="1">
        <v>6924.98</v>
      </c>
      <c r="CO3" s="1">
        <v>1500.43</v>
      </c>
      <c r="CP3" s="1">
        <v>151.23</v>
      </c>
      <c r="CQ3" s="1">
        <v>4340.1</v>
      </c>
      <c r="CR3" s="1">
        <v>3519.97</v>
      </c>
      <c r="CS3" s="1">
        <v>1089.41</v>
      </c>
      <c r="CT3" s="1">
        <v>777.1</v>
      </c>
      <c r="CU3" s="1">
        <v>455.5</v>
      </c>
      <c r="CV3" s="1">
        <v>1571.27</v>
      </c>
      <c r="CW3" s="5">
        <v>1291.31</v>
      </c>
      <c r="CX3" s="7">
        <v>970.86</v>
      </c>
      <c r="CY3" s="1">
        <v>266.51</v>
      </c>
      <c r="CZ3" s="1">
        <v>26.88</v>
      </c>
      <c r="DA3" s="1">
        <v>266.82</v>
      </c>
      <c r="DB3" s="1">
        <v>227.37</v>
      </c>
      <c r="DC3" s="1">
        <v>207.38</v>
      </c>
      <c r="DD3" s="1">
        <v>180.93</v>
      </c>
      <c r="DE3" s="1">
        <v>1953.71</v>
      </c>
      <c r="DF3" s="5">
        <v>336.81</v>
      </c>
      <c r="DG3" s="7">
        <v>278.2</v>
      </c>
      <c r="DH3" s="1">
        <v>204504</v>
      </c>
      <c r="DI3" s="1">
        <v>12359</v>
      </c>
      <c r="DJ3" s="4" t="s">
        <v>153</v>
      </c>
      <c r="DK3" s="5">
        <v>48.52</v>
      </c>
      <c r="DL3" s="1">
        <v>52.45</v>
      </c>
      <c r="DM3" s="1">
        <v>5.59</v>
      </c>
      <c r="DN3" s="1">
        <v>59.26</v>
      </c>
      <c r="DO3" s="1">
        <v>15.46</v>
      </c>
      <c r="DP3" s="5">
        <v>1.78</v>
      </c>
      <c r="DQ3" s="4" t="s">
        <v>154</v>
      </c>
      <c r="DR3" s="1">
        <v>78.28</v>
      </c>
      <c r="DS3" s="1">
        <v>34.43</v>
      </c>
      <c r="DT3" s="1">
        <v>42.81</v>
      </c>
      <c r="DU3" s="1">
        <v>7.38</v>
      </c>
      <c r="DV3" s="1">
        <v>35.39</v>
      </c>
      <c r="DW3" s="6" t="s">
        <v>155</v>
      </c>
      <c r="DX3" s="1">
        <v>24.82</v>
      </c>
      <c r="DY3" s="5">
        <v>20.64</v>
      </c>
      <c r="DZ3" s="1">
        <v>17.61</v>
      </c>
      <c r="EA3" s="5">
        <v>53.14</v>
      </c>
      <c r="EB3" s="5">
        <v>185839</v>
      </c>
      <c r="EC3" s="4" t="s">
        <v>138</v>
      </c>
      <c r="ED3" s="1">
        <v>300750</v>
      </c>
      <c r="EE3" s="4" t="s">
        <v>138</v>
      </c>
      <c r="EF3" s="4" t="s">
        <v>138</v>
      </c>
      <c r="EG3" s="4" t="s">
        <v>138</v>
      </c>
    </row>
    <row r="4" s="1" customFormat="1" spans="1:137">
      <c r="A4" s="4" t="str">
        <f>"601138"</f>
        <v>601138</v>
      </c>
      <c r="B4" s="4" t="s">
        <v>156</v>
      </c>
      <c r="C4" s="1">
        <v>3.66</v>
      </c>
      <c r="D4" s="1">
        <v>67.39</v>
      </c>
      <c r="E4" s="1">
        <v>2.38</v>
      </c>
      <c r="F4" s="1">
        <v>67.38</v>
      </c>
      <c r="G4" s="1">
        <v>67.39</v>
      </c>
      <c r="H4" s="1">
        <v>1693148</v>
      </c>
      <c r="I4" s="1">
        <v>506</v>
      </c>
      <c r="J4" s="1">
        <v>0.76</v>
      </c>
      <c r="K4" s="1">
        <v>0.85</v>
      </c>
      <c r="L4" s="1">
        <v>66.01</v>
      </c>
      <c r="M4" s="1">
        <v>67.86</v>
      </c>
      <c r="N4" s="1">
        <v>65.38</v>
      </c>
      <c r="O4" s="1">
        <v>65.01</v>
      </c>
      <c r="P4" s="5">
        <v>37.9</v>
      </c>
      <c r="Q4" s="1">
        <v>1127168.1</v>
      </c>
      <c r="R4" s="1">
        <v>1.16</v>
      </c>
      <c r="S4" s="6" t="s">
        <v>157</v>
      </c>
      <c r="T4" s="4" t="s">
        <v>158</v>
      </c>
      <c r="U4" s="1">
        <v>3.81</v>
      </c>
      <c r="V4" s="1">
        <v>66.57</v>
      </c>
      <c r="W4" s="1">
        <v>828009</v>
      </c>
      <c r="X4" s="1">
        <v>865139</v>
      </c>
      <c r="Y4" s="1">
        <v>0.96</v>
      </c>
      <c r="Z4" s="1">
        <v>0</v>
      </c>
      <c r="AA4" s="1">
        <v>463</v>
      </c>
      <c r="AB4" s="1">
        <v>65</v>
      </c>
      <c r="AC4" s="4" t="s">
        <v>138</v>
      </c>
      <c r="AD4" s="1">
        <v>-35.75</v>
      </c>
      <c r="AE4" s="1">
        <v>3.83</v>
      </c>
      <c r="AF4" s="1">
        <v>0.63</v>
      </c>
      <c r="AG4" s="1">
        <v>16623.21</v>
      </c>
      <c r="AH4" s="1">
        <v>61591.91</v>
      </c>
      <c r="AI4" s="1">
        <v>0.28</v>
      </c>
      <c r="AJ4" s="1">
        <v>1726948.76</v>
      </c>
      <c r="AK4" s="1">
        <v>15143.86</v>
      </c>
      <c r="AL4" s="1">
        <v>0</v>
      </c>
      <c r="AM4" s="1">
        <v>0.88</v>
      </c>
      <c r="AN4" s="4" t="s">
        <v>138</v>
      </c>
      <c r="AO4" s="1">
        <v>2.27</v>
      </c>
      <c r="AP4" s="1">
        <v>0.07</v>
      </c>
      <c r="AQ4" s="4" t="s">
        <v>138</v>
      </c>
      <c r="AR4" s="1">
        <v>1.22</v>
      </c>
      <c r="AS4" s="4" t="s">
        <v>138</v>
      </c>
      <c r="AT4" s="4" t="s">
        <v>138</v>
      </c>
      <c r="AU4" s="1">
        <v>198.44</v>
      </c>
      <c r="AV4" s="4" t="s">
        <v>159</v>
      </c>
      <c r="AW4" s="6" t="s">
        <v>159</v>
      </c>
      <c r="AX4" s="1">
        <v>3.39</v>
      </c>
      <c r="AY4" s="1">
        <v>2898</v>
      </c>
      <c r="AZ4" s="1">
        <v>1</v>
      </c>
      <c r="BA4" s="1">
        <v>-4.28</v>
      </c>
      <c r="BB4" s="1">
        <v>0.75</v>
      </c>
      <c r="BC4" s="1">
        <v>9.56</v>
      </c>
      <c r="BD4" s="1">
        <v>20.98</v>
      </c>
      <c r="BE4" s="1">
        <v>36.06</v>
      </c>
      <c r="BF4" s="1">
        <v>7.39</v>
      </c>
      <c r="BG4" s="1">
        <v>297.58</v>
      </c>
      <c r="BH4" s="1">
        <v>30.95</v>
      </c>
      <c r="BI4" s="1">
        <v>9.19</v>
      </c>
      <c r="BJ4" s="1">
        <v>395.85</v>
      </c>
      <c r="BK4" s="1">
        <v>7</v>
      </c>
      <c r="BL4" s="4" t="s">
        <v>160</v>
      </c>
      <c r="BM4" s="1">
        <v>5.26</v>
      </c>
      <c r="BN4" s="4" t="s">
        <v>161</v>
      </c>
      <c r="BO4" s="4" t="s">
        <v>162</v>
      </c>
      <c r="BP4" s="5">
        <v>36.56</v>
      </c>
      <c r="BQ4" s="1">
        <v>36.56</v>
      </c>
      <c r="BR4" s="1">
        <v>1.6</v>
      </c>
      <c r="BS4" s="1">
        <v>2.54</v>
      </c>
      <c r="BT4" s="4" t="s">
        <v>163</v>
      </c>
      <c r="BU4" s="1">
        <v>5</v>
      </c>
      <c r="BV4" s="1">
        <v>11</v>
      </c>
      <c r="BW4" s="1">
        <v>10</v>
      </c>
      <c r="BX4" s="1">
        <v>1.54</v>
      </c>
      <c r="BY4" s="1">
        <v>4.38</v>
      </c>
      <c r="BZ4" s="1">
        <v>0.57</v>
      </c>
      <c r="CA4" s="1">
        <v>2.4</v>
      </c>
      <c r="CB4" s="1">
        <v>-0.69</v>
      </c>
      <c r="CC4" s="1">
        <v>3.07</v>
      </c>
      <c r="CD4" s="1">
        <v>20260331</v>
      </c>
      <c r="CE4" s="1">
        <v>20180608</v>
      </c>
      <c r="CF4" s="1">
        <v>198.44</v>
      </c>
      <c r="CG4" s="4" t="s">
        <v>138</v>
      </c>
      <c r="CH4" s="4" t="s">
        <v>138</v>
      </c>
      <c r="CI4" s="4" t="s">
        <v>164</v>
      </c>
      <c r="CJ4" s="5">
        <v>4562.24</v>
      </c>
      <c r="CK4" s="1">
        <v>1667.78</v>
      </c>
      <c r="CL4" s="1">
        <v>3.36</v>
      </c>
      <c r="CM4" s="5">
        <v>63.37</v>
      </c>
      <c r="CN4" s="1">
        <v>4027.72</v>
      </c>
      <c r="CO4" s="1">
        <v>240.37</v>
      </c>
      <c r="CP4" s="1">
        <v>12.09</v>
      </c>
      <c r="CQ4" s="1">
        <v>2803.99</v>
      </c>
      <c r="CR4" s="1">
        <v>1100.25</v>
      </c>
      <c r="CS4" s="1">
        <v>1509.13</v>
      </c>
      <c r="CT4" s="1">
        <v>1107.42</v>
      </c>
      <c r="CU4" s="1">
        <v>31.13</v>
      </c>
      <c r="CV4" s="1">
        <v>291.08</v>
      </c>
      <c r="CW4" s="5">
        <v>9028.87</v>
      </c>
      <c r="CX4" s="7">
        <v>8399.02</v>
      </c>
      <c r="CY4" s="1">
        <v>410.47</v>
      </c>
      <c r="CZ4" s="1">
        <v>-5.58</v>
      </c>
      <c r="DA4" s="1">
        <v>410.42</v>
      </c>
      <c r="DB4" s="1">
        <v>353.29</v>
      </c>
      <c r="DC4" s="1">
        <v>352.86</v>
      </c>
      <c r="DD4" s="1">
        <v>341.88</v>
      </c>
      <c r="DE4" s="1">
        <v>1111.08</v>
      </c>
      <c r="DF4" s="5">
        <v>52.38</v>
      </c>
      <c r="DG4" s="7">
        <v>228.88</v>
      </c>
      <c r="DH4" s="1">
        <v>732173</v>
      </c>
      <c r="DI4" s="1">
        <v>4394</v>
      </c>
      <c r="DJ4" s="4" t="s">
        <v>165</v>
      </c>
      <c r="DK4" s="5">
        <v>51.99</v>
      </c>
      <c r="DL4" s="1">
        <v>48.22</v>
      </c>
      <c r="DM4" s="1">
        <v>8.02</v>
      </c>
      <c r="DN4" s="1">
        <v>255.31</v>
      </c>
      <c r="DO4" s="1">
        <v>1.48</v>
      </c>
      <c r="DP4" s="5">
        <v>1.51</v>
      </c>
      <c r="DQ4" s="4" t="s">
        <v>166</v>
      </c>
      <c r="DR4" s="1">
        <v>8.4</v>
      </c>
      <c r="DS4" s="1">
        <v>1.47</v>
      </c>
      <c r="DT4" s="1">
        <v>5.6</v>
      </c>
      <c r="DU4" s="1">
        <v>0.26</v>
      </c>
      <c r="DV4" s="1">
        <v>36.58</v>
      </c>
      <c r="DW4" s="6" t="s">
        <v>167</v>
      </c>
      <c r="DX4" s="1">
        <v>6.98</v>
      </c>
      <c r="DY4" s="5">
        <v>4.55</v>
      </c>
      <c r="DZ4" s="1">
        <v>3.91</v>
      </c>
      <c r="EA4" s="5">
        <v>111.51</v>
      </c>
      <c r="EB4" s="5">
        <v>217084</v>
      </c>
      <c r="EC4" s="4" t="s">
        <v>138</v>
      </c>
      <c r="ED4" s="1">
        <v>601138</v>
      </c>
      <c r="EE4" s="4" t="s">
        <v>138</v>
      </c>
      <c r="EF4" s="4" t="s">
        <v>138</v>
      </c>
      <c r="EG4" s="4" t="s">
        <v>138</v>
      </c>
    </row>
    <row r="5" spans="1:137">
      <c r="A5" t="str">
        <f>"601318"</f>
        <v>601318</v>
      </c>
      <c r="B5" t="s">
        <v>168</v>
      </c>
      <c r="C5">
        <v>0</v>
      </c>
      <c r="D5">
        <v>57.78</v>
      </c>
      <c r="E5">
        <v>0</v>
      </c>
      <c r="F5">
        <v>57.79</v>
      </c>
      <c r="G5">
        <v>57.81</v>
      </c>
      <c r="H5">
        <v>449725</v>
      </c>
      <c r="I5">
        <v>112</v>
      </c>
      <c r="J5">
        <v>-0.16</v>
      </c>
      <c r="K5">
        <v>0.42</v>
      </c>
      <c r="L5">
        <v>57.8</v>
      </c>
      <c r="M5">
        <v>58.55</v>
      </c>
      <c r="N5">
        <v>57.6</v>
      </c>
      <c r="O5">
        <v>57.78</v>
      </c>
      <c r="P5" s="2">
        <v>7.76</v>
      </c>
      <c r="Q5">
        <v>260941.24</v>
      </c>
      <c r="R5">
        <v>1.25</v>
      </c>
      <c r="S5" s="2" t="s">
        <v>169</v>
      </c>
      <c r="T5" t="s">
        <v>158</v>
      </c>
      <c r="U5">
        <v>1.64</v>
      </c>
      <c r="V5">
        <v>58.02</v>
      </c>
      <c r="W5">
        <v>229804</v>
      </c>
      <c r="X5">
        <v>219921</v>
      </c>
      <c r="Y5">
        <v>1.04</v>
      </c>
      <c r="Z5">
        <v>0</v>
      </c>
      <c r="AA5">
        <v>1</v>
      </c>
      <c r="AB5">
        <v>24</v>
      </c>
      <c r="AC5" t="s">
        <v>138</v>
      </c>
      <c r="AD5">
        <v>55.29</v>
      </c>
      <c r="AE5">
        <v>0.38</v>
      </c>
      <c r="AF5">
        <v>0.01</v>
      </c>
      <c r="AG5">
        <v>1331.97</v>
      </c>
      <c r="AH5">
        <v>8104.12</v>
      </c>
      <c r="AI5">
        <v>0.01</v>
      </c>
      <c r="AJ5">
        <v>318807.91</v>
      </c>
      <c r="AK5">
        <v>1762.9</v>
      </c>
      <c r="AL5">
        <v>0</v>
      </c>
      <c r="AM5">
        <v>0.55</v>
      </c>
      <c r="AN5" t="s">
        <v>138</v>
      </c>
      <c r="AO5">
        <v>1.23</v>
      </c>
      <c r="AP5">
        <v>0</v>
      </c>
      <c r="AQ5" t="s">
        <v>138</v>
      </c>
      <c r="AR5">
        <v>1.39</v>
      </c>
      <c r="AS5" t="s">
        <v>138</v>
      </c>
      <c r="AT5" t="s">
        <v>138</v>
      </c>
      <c r="AU5">
        <v>106.6</v>
      </c>
      <c r="AV5" t="s">
        <v>170</v>
      </c>
      <c r="AW5" s="2" t="s">
        <v>171</v>
      </c>
      <c r="AX5">
        <v>-0.27</v>
      </c>
      <c r="AY5">
        <v>2859</v>
      </c>
      <c r="AZ5">
        <v>0</v>
      </c>
      <c r="BA5">
        <v>-0.17</v>
      </c>
      <c r="BB5">
        <v>-0.43</v>
      </c>
      <c r="BC5">
        <v>-1.3</v>
      </c>
      <c r="BD5">
        <v>0.05</v>
      </c>
      <c r="BE5">
        <v>1.46</v>
      </c>
      <c r="BF5">
        <v>-10.83</v>
      </c>
      <c r="BG5">
        <v>18.77</v>
      </c>
      <c r="BH5">
        <v>1.76</v>
      </c>
      <c r="BI5">
        <v>-15.53</v>
      </c>
      <c r="BJ5">
        <v>57.77</v>
      </c>
      <c r="BK5">
        <v>0</v>
      </c>
      <c r="BL5" t="s">
        <v>172</v>
      </c>
      <c r="BM5">
        <v>0.46</v>
      </c>
      <c r="BN5" t="s">
        <v>173</v>
      </c>
      <c r="BO5" t="s">
        <v>174</v>
      </c>
      <c r="BP5" s="2">
        <v>7.76</v>
      </c>
      <c r="BQ5">
        <v>7.76</v>
      </c>
      <c r="BR5">
        <v>1.02</v>
      </c>
      <c r="BS5">
        <v>-0.21</v>
      </c>
      <c r="BT5" t="s">
        <v>175</v>
      </c>
      <c r="BU5">
        <v>13</v>
      </c>
      <c r="BV5">
        <v>1</v>
      </c>
      <c r="BW5">
        <v>10</v>
      </c>
      <c r="BX5">
        <v>0.03</v>
      </c>
      <c r="BY5">
        <v>1.33</v>
      </c>
      <c r="BZ5">
        <v>-0.31</v>
      </c>
      <c r="CA5">
        <v>0.42</v>
      </c>
      <c r="CB5">
        <v>-1.32</v>
      </c>
      <c r="CC5">
        <v>0.31</v>
      </c>
      <c r="CD5">
        <v>20260327</v>
      </c>
      <c r="CE5">
        <v>20070301</v>
      </c>
      <c r="CF5">
        <v>181.08</v>
      </c>
      <c r="CG5" t="s">
        <v>138</v>
      </c>
      <c r="CH5">
        <v>74.48</v>
      </c>
      <c r="CI5" t="s">
        <v>164</v>
      </c>
      <c r="CJ5" s="2">
        <v>138984.7</v>
      </c>
      <c r="CK5">
        <v>10004.19</v>
      </c>
      <c r="CL5">
        <v>4155.69</v>
      </c>
      <c r="CM5" s="2">
        <v>89.81</v>
      </c>
      <c r="CN5">
        <v>0</v>
      </c>
      <c r="CO5">
        <v>446.24</v>
      </c>
      <c r="CP5">
        <v>221.96</v>
      </c>
      <c r="CQ5">
        <v>0</v>
      </c>
      <c r="CR5">
        <v>7456.79</v>
      </c>
      <c r="CS5">
        <v>0</v>
      </c>
      <c r="CT5">
        <v>0</v>
      </c>
      <c r="CU5" t="s">
        <v>138</v>
      </c>
      <c r="CV5">
        <v>1025.28</v>
      </c>
      <c r="CW5" s="2">
        <v>10505.06</v>
      </c>
      <c r="CX5" s="3">
        <v>8628.1</v>
      </c>
      <c r="CY5">
        <v>1876.96</v>
      </c>
      <c r="CZ5">
        <v>1528.63</v>
      </c>
      <c r="DA5">
        <v>1855.9</v>
      </c>
      <c r="DB5">
        <v>1583.01</v>
      </c>
      <c r="DC5">
        <v>1347.78</v>
      </c>
      <c r="DD5">
        <v>1437.73</v>
      </c>
      <c r="DE5">
        <v>7669.14</v>
      </c>
      <c r="DF5" s="2">
        <v>6586.32</v>
      </c>
      <c r="DG5" s="3">
        <v>1740.67</v>
      </c>
      <c r="DH5">
        <v>623864</v>
      </c>
      <c r="DI5">
        <v>15544</v>
      </c>
      <c r="DJ5" t="s">
        <v>176</v>
      </c>
      <c r="DK5" s="2">
        <v>6.45</v>
      </c>
      <c r="DL5">
        <v>2.1</v>
      </c>
      <c r="DM5">
        <v>1.05</v>
      </c>
      <c r="DN5">
        <v>1.59</v>
      </c>
      <c r="DO5">
        <v>1</v>
      </c>
      <c r="DP5" s="2">
        <v>4.67</v>
      </c>
      <c r="DQ5" t="s">
        <v>177</v>
      </c>
      <c r="DR5">
        <v>55.25</v>
      </c>
      <c r="DS5">
        <v>5.66</v>
      </c>
      <c r="DT5">
        <v>42.35</v>
      </c>
      <c r="DU5">
        <v>36.37</v>
      </c>
      <c r="DV5">
        <v>7.42</v>
      </c>
      <c r="DW5" s="2" t="s">
        <v>178</v>
      </c>
      <c r="DX5">
        <v>17.87</v>
      </c>
      <c r="DY5" s="2">
        <v>17.87</v>
      </c>
      <c r="DZ5">
        <v>15.07</v>
      </c>
      <c r="EA5" s="2" t="s">
        <v>138</v>
      </c>
      <c r="EB5" s="2">
        <v>258806</v>
      </c>
      <c r="EC5" t="s">
        <v>138</v>
      </c>
      <c r="ED5">
        <v>601318</v>
      </c>
      <c r="EE5" t="s">
        <v>138</v>
      </c>
      <c r="EF5" t="s">
        <v>138</v>
      </c>
      <c r="EG5" t="s">
        <v>138</v>
      </c>
    </row>
    <row r="6" spans="1:137">
      <c r="A6" t="str">
        <f>"300308"</f>
        <v>300308</v>
      </c>
      <c r="B6" t="s">
        <v>179</v>
      </c>
      <c r="C6">
        <v>-2.88</v>
      </c>
      <c r="D6">
        <v>861.46</v>
      </c>
      <c r="E6">
        <v>-25.53</v>
      </c>
      <c r="F6">
        <v>861.3</v>
      </c>
      <c r="G6">
        <v>861.46</v>
      </c>
      <c r="H6">
        <v>225987</v>
      </c>
      <c r="I6">
        <v>17</v>
      </c>
      <c r="J6">
        <v>-0.03</v>
      </c>
      <c r="K6">
        <v>2.04</v>
      </c>
      <c r="L6">
        <v>899</v>
      </c>
      <c r="M6">
        <v>900</v>
      </c>
      <c r="N6">
        <v>855.49</v>
      </c>
      <c r="O6">
        <v>886.99</v>
      </c>
      <c r="P6" s="2">
        <v>41.82</v>
      </c>
      <c r="Q6">
        <v>1963646.77</v>
      </c>
      <c r="R6">
        <v>1.24</v>
      </c>
      <c r="S6" s="2" t="s">
        <v>180</v>
      </c>
      <c r="T6" t="s">
        <v>181</v>
      </c>
      <c r="U6">
        <v>5.02</v>
      </c>
      <c r="V6">
        <v>868.92</v>
      </c>
      <c r="W6">
        <v>118640</v>
      </c>
      <c r="X6">
        <v>107347</v>
      </c>
      <c r="Y6">
        <v>1.11</v>
      </c>
      <c r="Z6">
        <v>0</v>
      </c>
      <c r="AA6">
        <v>1</v>
      </c>
      <c r="AB6">
        <v>1</v>
      </c>
      <c r="AC6" t="s">
        <v>138</v>
      </c>
      <c r="AD6">
        <v>66.57</v>
      </c>
      <c r="AE6">
        <v>0.41</v>
      </c>
      <c r="AF6">
        <v>0.04</v>
      </c>
      <c r="AG6">
        <v>10319.26</v>
      </c>
      <c r="AH6">
        <v>-222009.96</v>
      </c>
      <c r="AI6">
        <v>-0.31</v>
      </c>
      <c r="AJ6">
        <v>3396242.64</v>
      </c>
      <c r="AK6">
        <v>32177.28</v>
      </c>
      <c r="AL6">
        <v>0</v>
      </c>
      <c r="AM6">
        <v>0.95</v>
      </c>
      <c r="AN6" t="s">
        <v>138</v>
      </c>
      <c r="AO6">
        <v>2.84</v>
      </c>
      <c r="AP6">
        <v>0.04</v>
      </c>
      <c r="AQ6" t="s">
        <v>138</v>
      </c>
      <c r="AR6">
        <v>1.15</v>
      </c>
      <c r="AS6" t="s">
        <v>138</v>
      </c>
      <c r="AT6" t="s">
        <v>138</v>
      </c>
      <c r="AU6">
        <v>11.08</v>
      </c>
      <c r="AV6" t="s">
        <v>182</v>
      </c>
      <c r="AW6" s="2" t="s">
        <v>183</v>
      </c>
      <c r="AX6">
        <v>-3.5</v>
      </c>
      <c r="AY6">
        <v>2875</v>
      </c>
      <c r="AZ6">
        <v>-2</v>
      </c>
      <c r="BA6">
        <v>-1.12</v>
      </c>
      <c r="BB6">
        <v>-2.84</v>
      </c>
      <c r="BC6">
        <v>1.35</v>
      </c>
      <c r="BD6">
        <v>16.73</v>
      </c>
      <c r="BE6">
        <v>44.06</v>
      </c>
      <c r="BF6">
        <v>38.72</v>
      </c>
      <c r="BG6">
        <v>971.07</v>
      </c>
      <c r="BH6">
        <v>51.29</v>
      </c>
      <c r="BI6">
        <v>41.22</v>
      </c>
      <c r="BJ6">
        <v>1028.68</v>
      </c>
      <c r="BK6">
        <v>0</v>
      </c>
      <c r="BL6" t="s">
        <v>184</v>
      </c>
      <c r="BM6">
        <v>2.7</v>
      </c>
      <c r="BN6" t="s">
        <v>185</v>
      </c>
      <c r="BO6" t="s">
        <v>186</v>
      </c>
      <c r="BP6" s="2">
        <v>66.08</v>
      </c>
      <c r="BQ6">
        <v>91.48</v>
      </c>
      <c r="BR6">
        <v>1.52</v>
      </c>
      <c r="BS6">
        <v>-2.04</v>
      </c>
      <c r="BT6" t="s">
        <v>163</v>
      </c>
      <c r="BU6">
        <v>6</v>
      </c>
      <c r="BV6">
        <v>6</v>
      </c>
      <c r="BW6">
        <v>8</v>
      </c>
      <c r="BX6">
        <v>1.35</v>
      </c>
      <c r="BY6">
        <v>1.47</v>
      </c>
      <c r="BZ6">
        <v>-3.55</v>
      </c>
      <c r="CA6">
        <v>-2.04</v>
      </c>
      <c r="CB6">
        <v>-4.28</v>
      </c>
      <c r="CC6">
        <v>0.7</v>
      </c>
      <c r="CD6">
        <v>20260421</v>
      </c>
      <c r="CE6">
        <v>20120410</v>
      </c>
      <c r="CF6">
        <v>11.14</v>
      </c>
      <c r="CG6" t="s">
        <v>138</v>
      </c>
      <c r="CH6" t="s">
        <v>138</v>
      </c>
      <c r="CI6" t="s">
        <v>152</v>
      </c>
      <c r="CJ6" s="2">
        <v>565.81</v>
      </c>
      <c r="CK6">
        <v>355.87</v>
      </c>
      <c r="CL6">
        <v>25.28</v>
      </c>
      <c r="CM6" s="2">
        <v>32.64</v>
      </c>
      <c r="CN6">
        <v>401.25</v>
      </c>
      <c r="CO6">
        <v>79.07</v>
      </c>
      <c r="CP6">
        <v>4.04</v>
      </c>
      <c r="CQ6">
        <v>163.03</v>
      </c>
      <c r="CR6">
        <v>122.08</v>
      </c>
      <c r="CS6">
        <v>156.72</v>
      </c>
      <c r="CT6">
        <v>95.36</v>
      </c>
      <c r="CU6">
        <v>0.46</v>
      </c>
      <c r="CV6">
        <v>83.86</v>
      </c>
      <c r="CW6" s="2">
        <v>194.96</v>
      </c>
      <c r="CX6" s="3">
        <v>105.17</v>
      </c>
      <c r="CY6">
        <v>75.35</v>
      </c>
      <c r="CZ6">
        <v>0.29</v>
      </c>
      <c r="DA6">
        <v>75.36</v>
      </c>
      <c r="DB6">
        <v>63.17</v>
      </c>
      <c r="DC6">
        <v>57.35</v>
      </c>
      <c r="DD6">
        <v>57.18</v>
      </c>
      <c r="DE6">
        <v>259.83</v>
      </c>
      <c r="DF6" s="2">
        <v>33.68</v>
      </c>
      <c r="DG6" s="3">
        <v>14.27</v>
      </c>
      <c r="DH6">
        <v>154418</v>
      </c>
      <c r="DI6">
        <v>5430</v>
      </c>
      <c r="DJ6" t="s">
        <v>187</v>
      </c>
      <c r="DK6" s="2">
        <v>262.28</v>
      </c>
      <c r="DL6">
        <v>192.12</v>
      </c>
      <c r="DM6">
        <v>26.9</v>
      </c>
      <c r="DN6">
        <v>284.87</v>
      </c>
      <c r="DO6">
        <v>49.21</v>
      </c>
      <c r="DP6" s="2">
        <v>0.16</v>
      </c>
      <c r="DQ6" t="s">
        <v>188</v>
      </c>
      <c r="DR6">
        <v>32.03</v>
      </c>
      <c r="DS6">
        <v>7.53</v>
      </c>
      <c r="DT6">
        <v>23.33</v>
      </c>
      <c r="DU6">
        <v>3.02</v>
      </c>
      <c r="DV6">
        <v>65.84</v>
      </c>
      <c r="DW6" s="2" t="s">
        <v>189</v>
      </c>
      <c r="DX6">
        <v>46.06</v>
      </c>
      <c r="DY6" s="2">
        <v>38.65</v>
      </c>
      <c r="DZ6">
        <v>32.4</v>
      </c>
      <c r="EA6" s="2">
        <v>6.45</v>
      </c>
      <c r="EB6" s="2">
        <v>11625</v>
      </c>
      <c r="EC6" t="s">
        <v>138</v>
      </c>
      <c r="ED6">
        <v>300308</v>
      </c>
      <c r="EE6" t="s">
        <v>138</v>
      </c>
      <c r="EF6" t="s">
        <v>138</v>
      </c>
      <c r="EG6" t="s">
        <v>138</v>
      </c>
    </row>
    <row r="7" spans="1:137">
      <c r="A7" t="str">
        <f>"688981"</f>
        <v>688981</v>
      </c>
      <c r="B7" t="s">
        <v>190</v>
      </c>
      <c r="C7">
        <v>5.49</v>
      </c>
      <c r="D7">
        <v>117.05</v>
      </c>
      <c r="E7">
        <v>6.09</v>
      </c>
      <c r="F7">
        <v>117</v>
      </c>
      <c r="G7">
        <v>117.05</v>
      </c>
      <c r="H7">
        <v>761894</v>
      </c>
      <c r="I7">
        <v>64</v>
      </c>
      <c r="J7">
        <v>0.04</v>
      </c>
      <c r="K7">
        <v>3.81</v>
      </c>
      <c r="L7">
        <v>113.25</v>
      </c>
      <c r="M7">
        <v>117.45</v>
      </c>
      <c r="N7">
        <v>112.6</v>
      </c>
      <c r="O7">
        <v>110.96</v>
      </c>
      <c r="P7" s="2">
        <v>186.07</v>
      </c>
      <c r="Q7">
        <v>881615.36</v>
      </c>
      <c r="R7">
        <v>2.38</v>
      </c>
      <c r="S7" s="2" t="s">
        <v>191</v>
      </c>
      <c r="T7" t="s">
        <v>192</v>
      </c>
      <c r="U7">
        <v>4.37</v>
      </c>
      <c r="V7">
        <v>115.71</v>
      </c>
      <c r="W7">
        <v>342949</v>
      </c>
      <c r="X7">
        <v>418945</v>
      </c>
      <c r="Y7">
        <v>0.82</v>
      </c>
      <c r="Z7">
        <v>0</v>
      </c>
      <c r="AA7">
        <v>16</v>
      </c>
      <c r="AB7">
        <v>36</v>
      </c>
      <c r="AC7" t="s">
        <v>138</v>
      </c>
      <c r="AD7">
        <v>-19.46</v>
      </c>
      <c r="AE7">
        <v>0.48</v>
      </c>
      <c r="AF7">
        <v>0.07</v>
      </c>
      <c r="AG7">
        <v>4830.41</v>
      </c>
      <c r="AH7">
        <v>59561.96</v>
      </c>
      <c r="AI7">
        <v>0.28</v>
      </c>
      <c r="AJ7">
        <v>998049.18</v>
      </c>
      <c r="AK7">
        <v>9973.21</v>
      </c>
      <c r="AL7">
        <v>0.04</v>
      </c>
      <c r="AM7">
        <v>1</v>
      </c>
      <c r="AN7" t="s">
        <v>138</v>
      </c>
      <c r="AO7">
        <v>3.99</v>
      </c>
      <c r="AP7">
        <v>0.05</v>
      </c>
      <c r="AQ7" t="s">
        <v>138</v>
      </c>
      <c r="AR7">
        <v>3.28</v>
      </c>
      <c r="AS7" t="s">
        <v>138</v>
      </c>
      <c r="AT7" t="s">
        <v>138</v>
      </c>
      <c r="AU7">
        <v>20</v>
      </c>
      <c r="AV7" t="s">
        <v>193</v>
      </c>
      <c r="AW7" s="2" t="s">
        <v>194</v>
      </c>
      <c r="AX7">
        <v>5.22</v>
      </c>
      <c r="AY7">
        <v>2875</v>
      </c>
      <c r="AZ7">
        <v>2</v>
      </c>
      <c r="BA7">
        <v>4.7</v>
      </c>
      <c r="BB7">
        <v>8.51</v>
      </c>
      <c r="BC7">
        <v>8.42</v>
      </c>
      <c r="BD7">
        <v>16.3</v>
      </c>
      <c r="BE7">
        <v>20.06</v>
      </c>
      <c r="BF7">
        <v>-7.69</v>
      </c>
      <c r="BG7">
        <v>31.36</v>
      </c>
      <c r="BH7">
        <v>24.46</v>
      </c>
      <c r="BI7">
        <v>-4.7</v>
      </c>
      <c r="BJ7">
        <v>89.12</v>
      </c>
      <c r="BK7">
        <v>0</v>
      </c>
      <c r="BL7" t="s">
        <v>195</v>
      </c>
      <c r="BM7">
        <v>4.23</v>
      </c>
      <c r="BN7" t="s">
        <v>196</v>
      </c>
      <c r="BO7" t="s">
        <v>197</v>
      </c>
      <c r="BP7" s="2">
        <v>176.39</v>
      </c>
      <c r="BQ7">
        <v>176.39</v>
      </c>
      <c r="BR7">
        <v>1.3</v>
      </c>
      <c r="BS7">
        <v>6.54</v>
      </c>
      <c r="BT7" t="s">
        <v>198</v>
      </c>
      <c r="BU7">
        <v>11</v>
      </c>
      <c r="BV7">
        <v>7</v>
      </c>
      <c r="BW7">
        <v>10</v>
      </c>
      <c r="BX7">
        <v>2.06</v>
      </c>
      <c r="BY7">
        <v>5.85</v>
      </c>
      <c r="BZ7">
        <v>1.48</v>
      </c>
      <c r="CA7">
        <v>4.28</v>
      </c>
      <c r="CB7">
        <v>-0.34</v>
      </c>
      <c r="CC7">
        <v>3.95</v>
      </c>
      <c r="CD7">
        <v>20260410</v>
      </c>
      <c r="CE7">
        <v>20200716</v>
      </c>
      <c r="CF7">
        <v>80.13</v>
      </c>
      <c r="CG7" t="s">
        <v>138</v>
      </c>
      <c r="CH7">
        <v>60.14</v>
      </c>
      <c r="CI7" t="s">
        <v>164</v>
      </c>
      <c r="CJ7" s="2">
        <v>3677.18</v>
      </c>
      <c r="CK7">
        <v>1508.24</v>
      </c>
      <c r="CL7">
        <v>955.39</v>
      </c>
      <c r="CM7" s="2">
        <v>33</v>
      </c>
      <c r="CN7">
        <v>1099.19</v>
      </c>
      <c r="CO7">
        <v>1362.54</v>
      </c>
      <c r="CP7">
        <v>28.89</v>
      </c>
      <c r="CQ7">
        <v>466.28</v>
      </c>
      <c r="CR7">
        <v>436.45</v>
      </c>
      <c r="CS7">
        <v>255.35</v>
      </c>
      <c r="CT7">
        <v>61.68</v>
      </c>
      <c r="CU7">
        <v>42.17</v>
      </c>
      <c r="CV7">
        <v>1026.39</v>
      </c>
      <c r="CW7" s="2">
        <v>673.23</v>
      </c>
      <c r="CX7" s="3">
        <v>527.65</v>
      </c>
      <c r="CY7">
        <v>83.04</v>
      </c>
      <c r="CZ7">
        <v>-0.56</v>
      </c>
      <c r="DA7">
        <v>77.86</v>
      </c>
      <c r="DB7">
        <v>72.09</v>
      </c>
      <c r="DC7">
        <v>50.41</v>
      </c>
      <c r="DD7">
        <v>41.24</v>
      </c>
      <c r="DE7">
        <v>444.9</v>
      </c>
      <c r="DF7" s="2">
        <v>200.81</v>
      </c>
      <c r="DG7" s="3">
        <v>-46.04</v>
      </c>
      <c r="DH7">
        <v>319066</v>
      </c>
      <c r="DI7">
        <v>5640</v>
      </c>
      <c r="DJ7" t="s">
        <v>199</v>
      </c>
      <c r="DK7" s="2">
        <v>36.29</v>
      </c>
      <c r="DL7">
        <v>16.49</v>
      </c>
      <c r="DM7">
        <v>6.21</v>
      </c>
      <c r="DN7">
        <v>46.71</v>
      </c>
      <c r="DO7">
        <v>13.93</v>
      </c>
      <c r="DP7" s="2">
        <v>0</v>
      </c>
      <c r="DQ7" t="s">
        <v>200</v>
      </c>
      <c r="DR7">
        <v>18.85</v>
      </c>
      <c r="DS7">
        <v>12.81</v>
      </c>
      <c r="DT7">
        <v>5.55</v>
      </c>
      <c r="DU7">
        <v>2.51</v>
      </c>
      <c r="DV7">
        <v>55.41</v>
      </c>
      <c r="DW7" s="2" t="s">
        <v>201</v>
      </c>
      <c r="DX7">
        <v>21.62</v>
      </c>
      <c r="DY7" s="2">
        <v>12.33</v>
      </c>
      <c r="DZ7">
        <v>10.71</v>
      </c>
      <c r="EA7" s="2">
        <v>55.19</v>
      </c>
      <c r="EB7" s="2">
        <v>19952</v>
      </c>
      <c r="EC7" t="s">
        <v>202</v>
      </c>
      <c r="ED7">
        <v>688981</v>
      </c>
      <c r="EE7" t="s">
        <v>138</v>
      </c>
      <c r="EF7" t="s">
        <v>138</v>
      </c>
      <c r="EG7" t="s">
        <v>138</v>
      </c>
    </row>
    <row r="8" spans="1:137">
      <c r="A8" t="str">
        <f>"688041"</f>
        <v>688041</v>
      </c>
      <c r="B8" t="s">
        <v>203</v>
      </c>
      <c r="C8">
        <v>3.12</v>
      </c>
      <c r="D8">
        <v>293.9</v>
      </c>
      <c r="E8">
        <v>8.9</v>
      </c>
      <c r="F8">
        <v>293.85</v>
      </c>
      <c r="G8">
        <v>293.9</v>
      </c>
      <c r="H8">
        <v>378326</v>
      </c>
      <c r="I8">
        <v>40</v>
      </c>
      <c r="J8">
        <v>-0.24</v>
      </c>
      <c r="K8">
        <v>1.63</v>
      </c>
      <c r="L8">
        <v>300</v>
      </c>
      <c r="M8">
        <v>305</v>
      </c>
      <c r="N8">
        <v>293.67</v>
      </c>
      <c r="O8">
        <v>285</v>
      </c>
      <c r="P8" s="2">
        <v>248.56</v>
      </c>
      <c r="Q8">
        <v>1133117.44</v>
      </c>
      <c r="R8">
        <v>1.92</v>
      </c>
      <c r="S8" s="2" t="s">
        <v>204</v>
      </c>
      <c r="T8" t="s">
        <v>205</v>
      </c>
      <c r="U8">
        <v>3.98</v>
      </c>
      <c r="V8">
        <v>299.51</v>
      </c>
      <c r="W8">
        <v>191128</v>
      </c>
      <c r="X8">
        <v>187198</v>
      </c>
      <c r="Y8">
        <v>1.02</v>
      </c>
      <c r="Z8">
        <v>0</v>
      </c>
      <c r="AA8">
        <v>2</v>
      </c>
      <c r="AB8">
        <v>2</v>
      </c>
      <c r="AC8" t="s">
        <v>138</v>
      </c>
      <c r="AD8">
        <v>-50.51</v>
      </c>
      <c r="AE8">
        <v>0.43</v>
      </c>
      <c r="AF8">
        <v>0.07</v>
      </c>
      <c r="AG8">
        <v>7533.77</v>
      </c>
      <c r="AH8">
        <v>-26158.18</v>
      </c>
      <c r="AI8">
        <v>-0.1</v>
      </c>
      <c r="AJ8">
        <v>1526071.81</v>
      </c>
      <c r="AK8">
        <v>39936.21</v>
      </c>
      <c r="AL8">
        <v>0</v>
      </c>
      <c r="AM8">
        <v>2.62</v>
      </c>
      <c r="AN8" t="s">
        <v>138</v>
      </c>
      <c r="AO8">
        <v>9.77</v>
      </c>
      <c r="AP8">
        <v>0.15</v>
      </c>
      <c r="AQ8" t="s">
        <v>138</v>
      </c>
      <c r="AR8">
        <v>1.15</v>
      </c>
      <c r="AS8" t="s">
        <v>138</v>
      </c>
      <c r="AT8" t="s">
        <v>138</v>
      </c>
      <c r="AU8">
        <v>23.24</v>
      </c>
      <c r="AV8" t="s">
        <v>206</v>
      </c>
      <c r="AW8" s="2" t="s">
        <v>206</v>
      </c>
      <c r="AX8">
        <v>2.86</v>
      </c>
      <c r="AY8">
        <v>2875</v>
      </c>
      <c r="AZ8">
        <v>4</v>
      </c>
      <c r="BA8">
        <v>8.2</v>
      </c>
      <c r="BB8">
        <v>13.39</v>
      </c>
      <c r="BC8">
        <v>12.27</v>
      </c>
      <c r="BD8">
        <v>19.84</v>
      </c>
      <c r="BE8">
        <v>33.02</v>
      </c>
      <c r="BF8">
        <v>1.91</v>
      </c>
      <c r="BG8">
        <v>98.53</v>
      </c>
      <c r="BH8">
        <v>39.78</v>
      </c>
      <c r="BI8">
        <v>31.02</v>
      </c>
      <c r="BJ8">
        <v>133.83</v>
      </c>
      <c r="BK8">
        <v>2</v>
      </c>
      <c r="BL8" t="s">
        <v>207</v>
      </c>
      <c r="BM8">
        <v>4.27</v>
      </c>
      <c r="BN8" t="s">
        <v>208</v>
      </c>
      <c r="BO8" t="s">
        <v>209</v>
      </c>
      <c r="BP8" s="2">
        <v>243</v>
      </c>
      <c r="BQ8">
        <v>260.3</v>
      </c>
      <c r="BR8">
        <v>1.51</v>
      </c>
      <c r="BS8">
        <v>8.53</v>
      </c>
      <c r="BT8" t="s">
        <v>151</v>
      </c>
      <c r="BU8">
        <v>11</v>
      </c>
      <c r="BV8">
        <v>5</v>
      </c>
      <c r="BW8">
        <v>12</v>
      </c>
      <c r="BX8">
        <v>5.26</v>
      </c>
      <c r="BY8">
        <v>7.02</v>
      </c>
      <c r="BZ8">
        <v>3.04</v>
      </c>
      <c r="CA8">
        <v>5.09</v>
      </c>
      <c r="CB8">
        <v>-3.64</v>
      </c>
      <c r="CC8">
        <v>0.08</v>
      </c>
      <c r="CD8">
        <v>20260408</v>
      </c>
      <c r="CE8">
        <v>20220812</v>
      </c>
      <c r="CF8">
        <v>23.24</v>
      </c>
      <c r="CG8" t="s">
        <v>138</v>
      </c>
      <c r="CH8" t="s">
        <v>138</v>
      </c>
      <c r="CI8" t="s">
        <v>152</v>
      </c>
      <c r="CJ8" s="2">
        <v>351.85</v>
      </c>
      <c r="CK8">
        <v>234.97</v>
      </c>
      <c r="CL8">
        <v>36.65</v>
      </c>
      <c r="CM8" s="2">
        <v>22.8</v>
      </c>
      <c r="CN8">
        <v>246.56</v>
      </c>
      <c r="CO8">
        <v>8.58</v>
      </c>
      <c r="CP8">
        <v>28.28</v>
      </c>
      <c r="CQ8">
        <v>69.23</v>
      </c>
      <c r="CR8">
        <v>78.52</v>
      </c>
      <c r="CS8">
        <v>73.33</v>
      </c>
      <c r="CT8">
        <v>38.33</v>
      </c>
      <c r="CU8">
        <v>15.1</v>
      </c>
      <c r="CV8">
        <v>151.31</v>
      </c>
      <c r="CW8" s="2">
        <v>40.34</v>
      </c>
      <c r="CX8" s="3">
        <v>17.91</v>
      </c>
      <c r="CY8">
        <v>9.7</v>
      </c>
      <c r="CZ8">
        <v>0</v>
      </c>
      <c r="DA8">
        <v>9.7</v>
      </c>
      <c r="DB8">
        <v>8.77</v>
      </c>
      <c r="DC8">
        <v>6.87</v>
      </c>
      <c r="DD8">
        <v>5.97</v>
      </c>
      <c r="DE8">
        <v>61.94</v>
      </c>
      <c r="DF8" s="2">
        <v>0.68</v>
      </c>
      <c r="DG8" s="3">
        <v>-6.7</v>
      </c>
      <c r="DH8">
        <v>108573</v>
      </c>
      <c r="DI8">
        <v>8166</v>
      </c>
      <c r="DJ8" t="s">
        <v>210</v>
      </c>
      <c r="DK8" s="2">
        <v>35.82</v>
      </c>
      <c r="DL8">
        <v>68.06</v>
      </c>
      <c r="DM8">
        <v>29.07</v>
      </c>
      <c r="DN8">
        <v>10102.72</v>
      </c>
      <c r="DO8">
        <v>169.36</v>
      </c>
      <c r="DP8" s="2">
        <v>0.08</v>
      </c>
      <c r="DQ8" t="s">
        <v>211</v>
      </c>
      <c r="DR8">
        <v>10.11</v>
      </c>
      <c r="DS8">
        <v>6.51</v>
      </c>
      <c r="DT8">
        <v>2.66</v>
      </c>
      <c r="DU8">
        <v>0.03</v>
      </c>
      <c r="DV8">
        <v>74.55</v>
      </c>
      <c r="DW8" s="2" t="s">
        <v>212</v>
      </c>
      <c r="DX8">
        <v>55.6</v>
      </c>
      <c r="DY8" s="2">
        <v>24.05</v>
      </c>
      <c r="DZ8">
        <v>21.75</v>
      </c>
      <c r="EA8" s="2">
        <v>11.49</v>
      </c>
      <c r="EB8" s="2">
        <v>3333</v>
      </c>
      <c r="EC8" t="s">
        <v>202</v>
      </c>
      <c r="ED8">
        <v>688041</v>
      </c>
      <c r="EE8" t="s">
        <v>138</v>
      </c>
      <c r="EF8" t="s">
        <v>138</v>
      </c>
      <c r="EG8" t="s">
        <v>138</v>
      </c>
    </row>
    <row r="9" spans="1:137">
      <c r="A9" t="str">
        <f>"600028"</f>
        <v>600028</v>
      </c>
      <c r="B9" t="s">
        <v>213</v>
      </c>
      <c r="C9">
        <v>-0.37</v>
      </c>
      <c r="D9">
        <v>5.37</v>
      </c>
      <c r="E9">
        <v>-0.02</v>
      </c>
      <c r="F9">
        <v>5.36</v>
      </c>
      <c r="G9">
        <v>5.37</v>
      </c>
      <c r="H9">
        <v>1248323</v>
      </c>
      <c r="I9">
        <v>13</v>
      </c>
      <c r="J9">
        <v>0</v>
      </c>
      <c r="K9">
        <v>0.13</v>
      </c>
      <c r="L9">
        <v>5.38</v>
      </c>
      <c r="M9">
        <v>5.41</v>
      </c>
      <c r="N9">
        <v>5.35</v>
      </c>
      <c r="O9">
        <v>5.39</v>
      </c>
      <c r="P9" s="2">
        <v>20.41</v>
      </c>
      <c r="Q9">
        <v>67213.82</v>
      </c>
      <c r="R9">
        <v>0.82</v>
      </c>
      <c r="S9" s="2" t="s">
        <v>214</v>
      </c>
      <c r="T9" t="s">
        <v>215</v>
      </c>
      <c r="U9">
        <v>1.11</v>
      </c>
      <c r="V9">
        <v>5.38</v>
      </c>
      <c r="W9">
        <v>749542</v>
      </c>
      <c r="X9">
        <v>498781</v>
      </c>
      <c r="Y9">
        <v>1.5</v>
      </c>
      <c r="Z9">
        <v>0</v>
      </c>
      <c r="AA9">
        <v>30489</v>
      </c>
      <c r="AB9">
        <v>13067</v>
      </c>
      <c r="AC9" t="s">
        <v>138</v>
      </c>
      <c r="AD9">
        <v>-4.43</v>
      </c>
      <c r="AE9">
        <v>0.26</v>
      </c>
      <c r="AF9">
        <v>0.01</v>
      </c>
      <c r="AG9">
        <v>219.14</v>
      </c>
      <c r="AH9">
        <v>-10298.24</v>
      </c>
      <c r="AI9">
        <v>-0.14</v>
      </c>
      <c r="AJ9">
        <v>126731.7</v>
      </c>
      <c r="AK9">
        <v>791.77</v>
      </c>
      <c r="AL9">
        <v>0</v>
      </c>
      <c r="AM9">
        <v>0.62</v>
      </c>
      <c r="AN9" t="s">
        <v>138</v>
      </c>
      <c r="AO9">
        <v>1.41</v>
      </c>
      <c r="AP9">
        <v>0.01</v>
      </c>
      <c r="AQ9" t="s">
        <v>138</v>
      </c>
      <c r="AR9">
        <v>0.58</v>
      </c>
      <c r="AS9" t="s">
        <v>138</v>
      </c>
      <c r="AT9" t="s">
        <v>138</v>
      </c>
      <c r="AU9">
        <v>947.52</v>
      </c>
      <c r="AV9" t="s">
        <v>216</v>
      </c>
      <c r="AW9" s="2" t="s">
        <v>217</v>
      </c>
      <c r="AX9">
        <v>-0.64</v>
      </c>
      <c r="AY9">
        <v>2699</v>
      </c>
      <c r="AZ9">
        <v>-2</v>
      </c>
      <c r="BA9">
        <v>-1.1</v>
      </c>
      <c r="BB9">
        <v>-1.29</v>
      </c>
      <c r="BC9">
        <v>-2.89</v>
      </c>
      <c r="BD9">
        <v>-7.89</v>
      </c>
      <c r="BE9">
        <v>-8.98</v>
      </c>
      <c r="BF9">
        <v>-13.52</v>
      </c>
      <c r="BG9">
        <v>-1.83</v>
      </c>
      <c r="BH9">
        <v>-8.67</v>
      </c>
      <c r="BI9">
        <v>-13.1</v>
      </c>
      <c r="BJ9">
        <v>53.89</v>
      </c>
      <c r="BK9">
        <v>1</v>
      </c>
      <c r="BL9" t="s">
        <v>218</v>
      </c>
      <c r="BM9">
        <v>0.89</v>
      </c>
      <c r="BN9" t="s">
        <v>219</v>
      </c>
      <c r="BO9" t="s">
        <v>220</v>
      </c>
      <c r="BP9" s="2">
        <v>20.49</v>
      </c>
      <c r="BQ9">
        <v>20.49</v>
      </c>
      <c r="BR9">
        <v>0.02</v>
      </c>
      <c r="BS9">
        <v>-1.1</v>
      </c>
      <c r="BT9" t="s">
        <v>221</v>
      </c>
      <c r="BU9">
        <v>7</v>
      </c>
      <c r="BV9">
        <v>10</v>
      </c>
      <c r="BW9">
        <v>10</v>
      </c>
      <c r="BX9">
        <v>-0.19</v>
      </c>
      <c r="BY9">
        <v>0.37</v>
      </c>
      <c r="BZ9">
        <v>-0.74</v>
      </c>
      <c r="CA9">
        <v>-0.19</v>
      </c>
      <c r="CB9">
        <v>-0.74</v>
      </c>
      <c r="CC9">
        <v>0.37</v>
      </c>
      <c r="CD9">
        <v>20260323</v>
      </c>
      <c r="CE9">
        <v>20010808</v>
      </c>
      <c r="CF9">
        <v>1209.26</v>
      </c>
      <c r="CG9" t="s">
        <v>138</v>
      </c>
      <c r="CH9">
        <v>237.83</v>
      </c>
      <c r="CI9" t="s">
        <v>164</v>
      </c>
      <c r="CJ9" s="2">
        <v>21556.17</v>
      </c>
      <c r="CK9">
        <v>8303.24</v>
      </c>
      <c r="CL9">
        <v>1594.48</v>
      </c>
      <c r="CM9" s="2">
        <v>54.08</v>
      </c>
      <c r="CN9">
        <v>5227.41</v>
      </c>
      <c r="CO9">
        <v>7702.64</v>
      </c>
      <c r="CP9">
        <v>1482.6</v>
      </c>
      <c r="CQ9">
        <v>6985.53</v>
      </c>
      <c r="CR9">
        <v>1523.18</v>
      </c>
      <c r="CS9">
        <v>2308.11</v>
      </c>
      <c r="CT9">
        <v>511.72</v>
      </c>
      <c r="CU9">
        <v>1263.95</v>
      </c>
      <c r="CV9">
        <v>1248.18</v>
      </c>
      <c r="CW9" s="2">
        <v>27835.83</v>
      </c>
      <c r="CX9" s="3">
        <v>23413.83</v>
      </c>
      <c r="CY9">
        <v>404.7</v>
      </c>
      <c r="CZ9">
        <v>106.71</v>
      </c>
      <c r="DA9">
        <v>431.84</v>
      </c>
      <c r="DB9">
        <v>352.5</v>
      </c>
      <c r="DC9">
        <v>318.09</v>
      </c>
      <c r="DD9">
        <v>295.29</v>
      </c>
      <c r="DE9">
        <v>3445.55</v>
      </c>
      <c r="DF9" s="2">
        <v>1624.96</v>
      </c>
      <c r="DG9" s="3">
        <v>-100.5</v>
      </c>
      <c r="DH9">
        <v>379263</v>
      </c>
      <c r="DI9">
        <v>36984</v>
      </c>
      <c r="DJ9" t="s">
        <v>222</v>
      </c>
      <c r="DK9" s="2">
        <v>-36.78</v>
      </c>
      <c r="DL9">
        <v>-9.46</v>
      </c>
      <c r="DM9">
        <v>0.78</v>
      </c>
      <c r="DN9">
        <v>4</v>
      </c>
      <c r="DO9">
        <v>0.23</v>
      </c>
      <c r="DP9" s="2">
        <v>3.71</v>
      </c>
      <c r="DQ9" t="s">
        <v>223</v>
      </c>
      <c r="DR9">
        <v>6.87</v>
      </c>
      <c r="DS9">
        <v>1.03</v>
      </c>
      <c r="DT9">
        <v>2.85</v>
      </c>
      <c r="DU9">
        <v>1.34</v>
      </c>
      <c r="DV9">
        <v>41.6</v>
      </c>
      <c r="DW9" s="2" t="s">
        <v>224</v>
      </c>
      <c r="DX9">
        <v>15.89</v>
      </c>
      <c r="DY9" s="2">
        <v>1.45</v>
      </c>
      <c r="DZ9">
        <v>1.27</v>
      </c>
      <c r="EA9" s="2">
        <v>158.63</v>
      </c>
      <c r="EB9" s="2">
        <v>351104</v>
      </c>
      <c r="EC9" t="s">
        <v>138</v>
      </c>
      <c r="ED9">
        <v>600028</v>
      </c>
      <c r="EE9" t="s">
        <v>138</v>
      </c>
      <c r="EF9" t="s">
        <v>138</v>
      </c>
      <c r="EG9" t="s">
        <v>138</v>
      </c>
    </row>
    <row r="10" spans="1:137">
      <c r="A10" t="str">
        <f>"601658"</f>
        <v>601658</v>
      </c>
      <c r="B10" t="s">
        <v>225</v>
      </c>
      <c r="C10">
        <v>-0.58</v>
      </c>
      <c r="D10">
        <v>5.15</v>
      </c>
      <c r="E10">
        <v>-0.03</v>
      </c>
      <c r="F10">
        <v>5.14</v>
      </c>
      <c r="G10">
        <v>5.15</v>
      </c>
      <c r="H10">
        <v>756063</v>
      </c>
      <c r="I10">
        <v>156</v>
      </c>
      <c r="J10">
        <v>-0.18</v>
      </c>
      <c r="K10">
        <v>0.1</v>
      </c>
      <c r="L10">
        <v>5.17</v>
      </c>
      <c r="M10">
        <v>5.23</v>
      </c>
      <c r="N10">
        <v>5.14</v>
      </c>
      <c r="O10">
        <v>5.18</v>
      </c>
      <c r="P10" s="2">
        <v>7.08</v>
      </c>
      <c r="Q10">
        <v>39192.9</v>
      </c>
      <c r="R10">
        <v>0.85</v>
      </c>
      <c r="S10" s="2" t="s">
        <v>226</v>
      </c>
      <c r="T10" t="s">
        <v>215</v>
      </c>
      <c r="U10">
        <v>1.74</v>
      </c>
      <c r="V10">
        <v>5.18</v>
      </c>
      <c r="W10">
        <v>421754</v>
      </c>
      <c r="X10">
        <v>334309</v>
      </c>
      <c r="Y10">
        <v>1.26</v>
      </c>
      <c r="Z10">
        <v>0</v>
      </c>
      <c r="AA10">
        <v>35845</v>
      </c>
      <c r="AB10">
        <v>27723</v>
      </c>
      <c r="AC10" t="s">
        <v>138</v>
      </c>
      <c r="AD10">
        <v>9.08</v>
      </c>
      <c r="AE10">
        <v>1.58</v>
      </c>
      <c r="AF10">
        <v>0.04</v>
      </c>
      <c r="AG10">
        <v>233.03</v>
      </c>
      <c r="AH10">
        <v>-5426.28</v>
      </c>
      <c r="AI10">
        <v>-0.1</v>
      </c>
      <c r="AJ10">
        <v>50720.88</v>
      </c>
      <c r="AK10">
        <v>260.1</v>
      </c>
      <c r="AL10">
        <v>0</v>
      </c>
      <c r="AM10">
        <v>0.51</v>
      </c>
      <c r="AN10" t="s">
        <v>138</v>
      </c>
      <c r="AO10">
        <v>0.82</v>
      </c>
      <c r="AP10">
        <v>0</v>
      </c>
      <c r="AQ10" t="s">
        <v>138</v>
      </c>
      <c r="AR10">
        <v>1.42</v>
      </c>
      <c r="AS10" t="s">
        <v>138</v>
      </c>
      <c r="AT10" t="s">
        <v>138</v>
      </c>
      <c r="AU10">
        <v>725.28</v>
      </c>
      <c r="AV10" t="s">
        <v>227</v>
      </c>
      <c r="AW10" s="2" t="s">
        <v>228</v>
      </c>
      <c r="AX10">
        <v>-0.85</v>
      </c>
      <c r="AY10">
        <v>2426</v>
      </c>
      <c r="AZ10">
        <v>-2</v>
      </c>
      <c r="BA10">
        <v>-0.19</v>
      </c>
      <c r="BB10">
        <v>-0.19</v>
      </c>
      <c r="BC10">
        <v>-0.58</v>
      </c>
      <c r="BD10">
        <v>3.21</v>
      </c>
      <c r="BE10">
        <v>1.78</v>
      </c>
      <c r="BF10">
        <v>1.18</v>
      </c>
      <c r="BG10">
        <v>0.98</v>
      </c>
      <c r="BH10">
        <v>0.39</v>
      </c>
      <c r="BI10">
        <v>-3.37</v>
      </c>
      <c r="BJ10">
        <v>29.77</v>
      </c>
      <c r="BK10">
        <v>0</v>
      </c>
      <c r="BL10" t="s">
        <v>229</v>
      </c>
      <c r="BM10">
        <v>0.73</v>
      </c>
      <c r="BN10" t="s">
        <v>230</v>
      </c>
      <c r="BO10" t="s">
        <v>231</v>
      </c>
      <c r="BP10" s="2">
        <v>7.12</v>
      </c>
      <c r="BQ10">
        <v>7.12</v>
      </c>
      <c r="BR10">
        <v>0.28</v>
      </c>
      <c r="BS10">
        <v>-0.58</v>
      </c>
      <c r="BT10" t="s">
        <v>175</v>
      </c>
      <c r="BU10">
        <v>6</v>
      </c>
      <c r="BV10">
        <v>11</v>
      </c>
      <c r="BW10">
        <v>1</v>
      </c>
      <c r="BX10">
        <v>-0.19</v>
      </c>
      <c r="BY10">
        <v>0.97</v>
      </c>
      <c r="BZ10">
        <v>-0.77</v>
      </c>
      <c r="CA10">
        <v>0</v>
      </c>
      <c r="CB10">
        <v>-1.53</v>
      </c>
      <c r="CC10">
        <v>0.19</v>
      </c>
      <c r="CD10">
        <v>20260328</v>
      </c>
      <c r="CE10">
        <v>20191210</v>
      </c>
      <c r="CF10">
        <v>1200.95</v>
      </c>
      <c r="CG10" t="s">
        <v>138</v>
      </c>
      <c r="CH10">
        <v>198.56</v>
      </c>
      <c r="CI10" t="s">
        <v>164</v>
      </c>
      <c r="CJ10" s="2">
        <v>186820.67</v>
      </c>
      <c r="CK10">
        <v>11601.46</v>
      </c>
      <c r="CL10">
        <v>21.99</v>
      </c>
      <c r="CM10" s="2">
        <v>93.78</v>
      </c>
      <c r="CN10">
        <v>0</v>
      </c>
      <c r="CO10">
        <v>480.23</v>
      </c>
      <c r="CP10">
        <v>96.57</v>
      </c>
      <c r="CQ10">
        <v>0</v>
      </c>
      <c r="CR10">
        <v>17105.79</v>
      </c>
      <c r="CS10">
        <v>0</v>
      </c>
      <c r="CT10">
        <v>0</v>
      </c>
      <c r="CU10" t="s">
        <v>138</v>
      </c>
      <c r="CV10">
        <v>2716.97</v>
      </c>
      <c r="CW10" s="2">
        <v>3557.28</v>
      </c>
      <c r="CX10" s="3">
        <v>2568.48</v>
      </c>
      <c r="CY10">
        <v>988.8</v>
      </c>
      <c r="CZ10">
        <v>443.87</v>
      </c>
      <c r="DA10">
        <v>982.21</v>
      </c>
      <c r="DB10">
        <v>876.23</v>
      </c>
      <c r="DC10">
        <v>874.04</v>
      </c>
      <c r="DD10">
        <v>879.71</v>
      </c>
      <c r="DE10">
        <v>2853.42</v>
      </c>
      <c r="DF10" s="2">
        <v>4120.59</v>
      </c>
      <c r="DG10" s="3">
        <v>2818.69</v>
      </c>
      <c r="DH10">
        <v>207722</v>
      </c>
      <c r="DI10">
        <v>49667</v>
      </c>
      <c r="DJ10" t="s">
        <v>232</v>
      </c>
      <c r="DK10" s="2">
        <v>1.07</v>
      </c>
      <c r="DL10">
        <v>1.99</v>
      </c>
      <c r="DM10">
        <v>0.61</v>
      </c>
      <c r="DN10">
        <v>1.5</v>
      </c>
      <c r="DO10">
        <v>1.74</v>
      </c>
      <c r="DP10" s="2">
        <v>4.21</v>
      </c>
      <c r="DQ10" t="s">
        <v>233</v>
      </c>
      <c r="DR10">
        <v>8.41</v>
      </c>
      <c r="DS10">
        <v>2.26</v>
      </c>
      <c r="DT10">
        <v>2.38</v>
      </c>
      <c r="DU10">
        <v>3.43</v>
      </c>
      <c r="DV10">
        <v>6.21</v>
      </c>
      <c r="DW10" s="2" t="s">
        <v>234</v>
      </c>
      <c r="DX10">
        <v>27.8</v>
      </c>
      <c r="DY10" s="2">
        <v>27.8</v>
      </c>
      <c r="DZ10">
        <v>24.63</v>
      </c>
      <c r="EA10" s="2" t="s">
        <v>138</v>
      </c>
      <c r="EB10" s="2">
        <v>196779</v>
      </c>
      <c r="EC10" t="s">
        <v>138</v>
      </c>
      <c r="ED10">
        <v>601658</v>
      </c>
      <c r="EE10" t="s">
        <v>138</v>
      </c>
      <c r="EF10" t="s">
        <v>138</v>
      </c>
      <c r="EG10" t="s">
        <v>138</v>
      </c>
    </row>
    <row r="11" spans="1:137">
      <c r="A11" t="str">
        <f>"688256"</f>
        <v>688256</v>
      </c>
      <c r="B11" t="s">
        <v>235</v>
      </c>
      <c r="C11">
        <v>0.01</v>
      </c>
      <c r="D11">
        <v>1352.6</v>
      </c>
      <c r="E11">
        <v>0.1</v>
      </c>
      <c r="F11">
        <v>1352.25</v>
      </c>
      <c r="G11">
        <v>1352.55</v>
      </c>
      <c r="H11">
        <v>54813</v>
      </c>
      <c r="I11">
        <v>1</v>
      </c>
      <c r="J11">
        <v>-0.13</v>
      </c>
      <c r="K11">
        <v>1.3</v>
      </c>
      <c r="L11">
        <v>1350.05</v>
      </c>
      <c r="M11">
        <v>1386</v>
      </c>
      <c r="N11">
        <v>1341.28</v>
      </c>
      <c r="O11">
        <v>1352.5</v>
      </c>
      <c r="P11" s="2">
        <v>276.98</v>
      </c>
      <c r="Q11">
        <v>747049.88</v>
      </c>
      <c r="R11">
        <v>1.06</v>
      </c>
      <c r="S11" s="2" t="s">
        <v>204</v>
      </c>
      <c r="T11" t="s">
        <v>215</v>
      </c>
      <c r="U11">
        <v>3.31</v>
      </c>
      <c r="V11">
        <v>1362.91</v>
      </c>
      <c r="W11">
        <v>28527</v>
      </c>
      <c r="X11">
        <v>26286</v>
      </c>
      <c r="Y11">
        <v>1.09</v>
      </c>
      <c r="Z11">
        <v>0</v>
      </c>
      <c r="AA11">
        <v>4</v>
      </c>
      <c r="AB11">
        <v>1</v>
      </c>
      <c r="AC11" t="s">
        <v>138</v>
      </c>
      <c r="AD11">
        <v>71.79</v>
      </c>
      <c r="AE11">
        <v>0.41</v>
      </c>
      <c r="AF11">
        <v>0.04</v>
      </c>
      <c r="AG11">
        <v>5172.94</v>
      </c>
      <c r="AH11">
        <v>-14972.62</v>
      </c>
      <c r="AI11">
        <v>-0.05</v>
      </c>
      <c r="AJ11">
        <v>1676099.38</v>
      </c>
      <c r="AK11">
        <v>11165.86</v>
      </c>
      <c r="AL11">
        <v>0</v>
      </c>
      <c r="AM11">
        <v>0.67</v>
      </c>
      <c r="AN11" t="s">
        <v>138</v>
      </c>
      <c r="AO11">
        <v>2.33</v>
      </c>
      <c r="AP11">
        <v>0.04</v>
      </c>
      <c r="AQ11" t="s">
        <v>138</v>
      </c>
      <c r="AR11">
        <v>2.34</v>
      </c>
      <c r="AS11" t="s">
        <v>138</v>
      </c>
      <c r="AT11" t="s">
        <v>138</v>
      </c>
      <c r="AU11">
        <v>4.22</v>
      </c>
      <c r="AV11" t="s">
        <v>236</v>
      </c>
      <c r="AW11" s="2" t="s">
        <v>236</v>
      </c>
      <c r="AX11">
        <v>-0.26</v>
      </c>
      <c r="AY11">
        <v>2567</v>
      </c>
      <c r="AZ11">
        <v>2</v>
      </c>
      <c r="BA11">
        <v>2.23</v>
      </c>
      <c r="BB11">
        <v>1.16</v>
      </c>
      <c r="BC11">
        <v>-1.85</v>
      </c>
      <c r="BD11">
        <v>10.91</v>
      </c>
      <c r="BE11">
        <v>32.09</v>
      </c>
      <c r="BF11">
        <v>-0.03</v>
      </c>
      <c r="BG11">
        <v>95.47</v>
      </c>
      <c r="BH11">
        <v>37.6</v>
      </c>
      <c r="BI11">
        <v>-0.22</v>
      </c>
      <c r="BJ11">
        <v>206.51</v>
      </c>
      <c r="BK11">
        <v>2</v>
      </c>
      <c r="BL11" t="s">
        <v>237</v>
      </c>
      <c r="BM11">
        <v>2.66</v>
      </c>
      <c r="BN11" t="s">
        <v>238</v>
      </c>
      <c r="BO11" t="s">
        <v>239</v>
      </c>
      <c r="BP11" s="2">
        <v>276.96</v>
      </c>
      <c r="BQ11">
        <v>276.96</v>
      </c>
      <c r="BR11">
        <v>1.2</v>
      </c>
      <c r="BS11">
        <v>1.01</v>
      </c>
      <c r="BT11" t="s">
        <v>240</v>
      </c>
      <c r="BU11">
        <v>5</v>
      </c>
      <c r="BV11">
        <v>11</v>
      </c>
      <c r="BW11">
        <v>8</v>
      </c>
      <c r="BX11">
        <v>-0.18</v>
      </c>
      <c r="BY11">
        <v>2.48</v>
      </c>
      <c r="BZ11">
        <v>-0.83</v>
      </c>
      <c r="CA11">
        <v>0.77</v>
      </c>
      <c r="CB11">
        <v>-2.41</v>
      </c>
      <c r="CC11">
        <v>0.84</v>
      </c>
      <c r="CD11">
        <v>20260415</v>
      </c>
      <c r="CE11">
        <v>20200720</v>
      </c>
      <c r="CF11">
        <v>4.22</v>
      </c>
      <c r="CG11" t="s">
        <v>138</v>
      </c>
      <c r="CH11" t="s">
        <v>138</v>
      </c>
      <c r="CI11" t="s">
        <v>164</v>
      </c>
      <c r="CJ11" s="2">
        <v>134.38</v>
      </c>
      <c r="CK11">
        <v>118.36</v>
      </c>
      <c r="CL11">
        <v>0.07</v>
      </c>
      <c r="CM11" s="2">
        <v>11.87</v>
      </c>
      <c r="CN11">
        <v>120.8</v>
      </c>
      <c r="CO11">
        <v>3.73</v>
      </c>
      <c r="CP11">
        <v>1.89</v>
      </c>
      <c r="CQ11">
        <v>13.33</v>
      </c>
      <c r="CR11">
        <v>13.17</v>
      </c>
      <c r="CS11">
        <v>49.44</v>
      </c>
      <c r="CT11">
        <v>6.71</v>
      </c>
      <c r="CU11">
        <v>0.01</v>
      </c>
      <c r="CV11">
        <v>112.7</v>
      </c>
      <c r="CW11" s="2">
        <v>64.97</v>
      </c>
      <c r="CX11" s="3">
        <v>29.14</v>
      </c>
      <c r="CY11">
        <v>20.61</v>
      </c>
      <c r="CZ11">
        <v>0.09</v>
      </c>
      <c r="DA11">
        <v>20.59</v>
      </c>
      <c r="DB11">
        <v>20.58</v>
      </c>
      <c r="DC11">
        <v>20.59</v>
      </c>
      <c r="DD11">
        <v>17.7</v>
      </c>
      <c r="DE11">
        <v>-0.12</v>
      </c>
      <c r="DF11" s="2">
        <v>-4.98</v>
      </c>
      <c r="DG11" s="3">
        <v>-10.43</v>
      </c>
      <c r="DH11">
        <v>66525</v>
      </c>
      <c r="DI11">
        <v>3094</v>
      </c>
      <c r="DJ11" t="s">
        <v>241</v>
      </c>
      <c r="DK11" s="2">
        <v>555.24</v>
      </c>
      <c r="DL11">
        <v>453.21</v>
      </c>
      <c r="DM11">
        <v>48.19</v>
      </c>
      <c r="DN11">
        <v>-1144.41</v>
      </c>
      <c r="DO11">
        <v>87.79</v>
      </c>
      <c r="DP11" s="2">
        <v>0.11</v>
      </c>
      <c r="DQ11" t="s">
        <v>242</v>
      </c>
      <c r="DR11">
        <v>28.07</v>
      </c>
      <c r="DS11">
        <v>26.73</v>
      </c>
      <c r="DT11">
        <v>-0.03</v>
      </c>
      <c r="DU11">
        <v>-1.18</v>
      </c>
      <c r="DV11">
        <v>88.13</v>
      </c>
      <c r="DW11" s="2" t="s">
        <v>243</v>
      </c>
      <c r="DX11">
        <v>55.15</v>
      </c>
      <c r="DY11" s="2">
        <v>31.73</v>
      </c>
      <c r="DZ11">
        <v>31.68</v>
      </c>
      <c r="EA11" s="2">
        <v>13.51</v>
      </c>
      <c r="EB11" s="2">
        <v>1107</v>
      </c>
      <c r="EC11" t="s">
        <v>202</v>
      </c>
      <c r="ED11">
        <v>688256</v>
      </c>
      <c r="EE11" t="s">
        <v>138</v>
      </c>
      <c r="EF11" t="s">
        <v>138</v>
      </c>
      <c r="EG11" t="s">
        <v>138</v>
      </c>
    </row>
    <row r="12" spans="1:137">
      <c r="A12" t="str">
        <f>"00981"</f>
        <v>00981</v>
      </c>
      <c r="B12" t="s">
        <v>190</v>
      </c>
      <c r="C12">
        <v>8.32</v>
      </c>
      <c r="D12">
        <v>69.65</v>
      </c>
      <c r="E12">
        <v>5.35</v>
      </c>
      <c r="F12">
        <v>69.6</v>
      </c>
      <c r="G12">
        <v>69.65</v>
      </c>
      <c r="H12">
        <v>133663944</v>
      </c>
      <c r="I12">
        <v>1000</v>
      </c>
      <c r="J12">
        <v>0.07</v>
      </c>
      <c r="K12">
        <v>2.22</v>
      </c>
      <c r="L12">
        <v>67.2</v>
      </c>
      <c r="M12">
        <v>69.95</v>
      </c>
      <c r="N12">
        <v>66.55</v>
      </c>
      <c r="O12">
        <v>64.3</v>
      </c>
      <c r="P12" s="2" t="s">
        <v>138</v>
      </c>
      <c r="Q12">
        <v>916108.08</v>
      </c>
      <c r="R12">
        <v>3.13</v>
      </c>
      <c r="S12" s="2" t="s">
        <v>244</v>
      </c>
      <c r="U12">
        <v>5.29</v>
      </c>
      <c r="V12">
        <v>68.522</v>
      </c>
      <c r="W12">
        <v>58181132</v>
      </c>
      <c r="X12">
        <v>75482808</v>
      </c>
      <c r="Y12">
        <v>0.77</v>
      </c>
      <c r="Z12">
        <v>0</v>
      </c>
      <c r="AA12">
        <v>67000</v>
      </c>
      <c r="AB12">
        <v>29000</v>
      </c>
      <c r="AC12" t="s">
        <v>138</v>
      </c>
      <c r="AD12">
        <v>0</v>
      </c>
      <c r="AE12">
        <v>0</v>
      </c>
      <c r="AF12">
        <v>0</v>
      </c>
      <c r="AG12">
        <v>0</v>
      </c>
      <c r="AH12" t="s">
        <v>138</v>
      </c>
      <c r="AI12" t="s">
        <v>138</v>
      </c>
      <c r="AJ12" t="s">
        <v>138</v>
      </c>
      <c r="AK12" t="s">
        <v>138</v>
      </c>
      <c r="AL12" t="s">
        <v>138</v>
      </c>
      <c r="AM12" t="s">
        <v>138</v>
      </c>
      <c r="AN12" t="s">
        <v>138</v>
      </c>
      <c r="AO12" t="s">
        <v>138</v>
      </c>
      <c r="AP12" t="s">
        <v>138</v>
      </c>
      <c r="AQ12" t="s">
        <v>138</v>
      </c>
      <c r="AR12" t="s">
        <v>138</v>
      </c>
      <c r="AS12" t="s">
        <v>138</v>
      </c>
      <c r="AT12" t="s">
        <v>138</v>
      </c>
      <c r="AU12" t="s">
        <v>138</v>
      </c>
      <c r="AV12" t="s">
        <v>245</v>
      </c>
      <c r="AW12" s="2" t="s">
        <v>246</v>
      </c>
      <c r="AX12">
        <v>8.05</v>
      </c>
      <c r="AY12">
        <v>40246</v>
      </c>
      <c r="AZ12" t="s">
        <v>138</v>
      </c>
      <c r="BA12" t="s">
        <v>138</v>
      </c>
      <c r="BB12">
        <v>0</v>
      </c>
      <c r="BC12" t="s">
        <v>138</v>
      </c>
      <c r="BD12" t="s">
        <v>138</v>
      </c>
      <c r="BE12" t="s">
        <v>138</v>
      </c>
      <c r="BF12" t="s">
        <v>138</v>
      </c>
      <c r="BG12" t="s">
        <v>138</v>
      </c>
      <c r="BH12" t="s">
        <v>138</v>
      </c>
      <c r="BI12">
        <v>-2.52</v>
      </c>
      <c r="BJ12">
        <v>141.91</v>
      </c>
      <c r="BK12">
        <v>0</v>
      </c>
      <c r="BL12" t="s">
        <v>138</v>
      </c>
      <c r="BM12" t="s">
        <v>138</v>
      </c>
      <c r="BN12" t="s">
        <v>138</v>
      </c>
      <c r="BO12" t="s">
        <v>247</v>
      </c>
      <c r="BP12" s="2">
        <v>96.64</v>
      </c>
      <c r="BQ12">
        <v>96.64</v>
      </c>
      <c r="BR12">
        <v>0</v>
      </c>
      <c r="BS12" t="s">
        <v>138</v>
      </c>
      <c r="BT12" t="s">
        <v>142</v>
      </c>
      <c r="BX12">
        <v>4.51</v>
      </c>
      <c r="BY12">
        <v>8.79</v>
      </c>
      <c r="BZ12">
        <v>3.5</v>
      </c>
      <c r="CA12">
        <v>6.57</v>
      </c>
      <c r="CB12">
        <v>-0.43</v>
      </c>
      <c r="CC12">
        <v>4.66</v>
      </c>
      <c r="CD12">
        <v>20251231</v>
      </c>
      <c r="CE12">
        <v>20040318</v>
      </c>
      <c r="CF12">
        <v>80.13</v>
      </c>
      <c r="CG12" t="s">
        <v>138</v>
      </c>
      <c r="CH12">
        <v>60.14</v>
      </c>
      <c r="CI12" t="s">
        <v>138</v>
      </c>
      <c r="CJ12" s="2">
        <v>522.71</v>
      </c>
      <c r="CK12">
        <v>214.4</v>
      </c>
      <c r="CL12">
        <v>135.81</v>
      </c>
      <c r="CM12" s="2">
        <v>33</v>
      </c>
      <c r="CN12">
        <v>0</v>
      </c>
      <c r="CO12">
        <v>0</v>
      </c>
      <c r="CP12">
        <v>0</v>
      </c>
      <c r="CQ12">
        <v>0</v>
      </c>
      <c r="CR12" t="s">
        <v>138</v>
      </c>
      <c r="CS12">
        <v>0</v>
      </c>
      <c r="CT12">
        <v>0</v>
      </c>
      <c r="CU12" t="s">
        <v>138</v>
      </c>
      <c r="CV12">
        <v>0</v>
      </c>
      <c r="CW12" s="2">
        <v>93.27</v>
      </c>
      <c r="CX12" s="3">
        <v>0</v>
      </c>
      <c r="CY12">
        <v>0</v>
      </c>
      <c r="CZ12">
        <v>0</v>
      </c>
      <c r="DA12">
        <v>0</v>
      </c>
      <c r="DB12">
        <v>0</v>
      </c>
      <c r="DC12">
        <v>6.85</v>
      </c>
      <c r="DD12" t="s">
        <v>138</v>
      </c>
      <c r="DE12">
        <v>0</v>
      </c>
      <c r="DF12" s="2">
        <v>0</v>
      </c>
      <c r="DG12" s="3">
        <v>0</v>
      </c>
      <c r="DH12">
        <v>0</v>
      </c>
      <c r="DI12" t="s">
        <v>138</v>
      </c>
      <c r="DJ12" t="s">
        <v>138</v>
      </c>
      <c r="DK12" s="2">
        <v>0</v>
      </c>
      <c r="DL12">
        <v>0</v>
      </c>
      <c r="DM12">
        <v>3.34</v>
      </c>
      <c r="DN12">
        <v>0</v>
      </c>
      <c r="DO12">
        <v>59.84</v>
      </c>
      <c r="DP12" s="2">
        <v>0</v>
      </c>
      <c r="DQ12">
        <v>0.7</v>
      </c>
      <c r="DR12">
        <v>20.85</v>
      </c>
      <c r="DS12">
        <v>0</v>
      </c>
      <c r="DT12">
        <v>0</v>
      </c>
      <c r="DU12">
        <v>0</v>
      </c>
      <c r="DV12">
        <v>55.41</v>
      </c>
      <c r="DW12" s="2">
        <v>3.2</v>
      </c>
      <c r="DX12" t="s">
        <v>138</v>
      </c>
      <c r="DY12" s="2">
        <v>0</v>
      </c>
      <c r="DZ12">
        <v>7.35</v>
      </c>
      <c r="EA12" s="2" t="s">
        <v>138</v>
      </c>
      <c r="EB12" s="2" t="s">
        <v>138</v>
      </c>
      <c r="EC12" t="s">
        <v>138</v>
      </c>
      <c r="ED12">
        <v>981</v>
      </c>
      <c r="EE12" t="s">
        <v>138</v>
      </c>
      <c r="EF12" t="s">
        <v>138</v>
      </c>
      <c r="EG12" t="s">
        <v>138</v>
      </c>
    </row>
    <row r="13" spans="1:137">
      <c r="A13" t="str">
        <f>"601728"</f>
        <v>601728</v>
      </c>
      <c r="B13" t="s">
        <v>248</v>
      </c>
      <c r="C13">
        <v>1.02</v>
      </c>
      <c r="D13">
        <v>5.97</v>
      </c>
      <c r="E13">
        <v>0.06</v>
      </c>
      <c r="F13">
        <v>5.96</v>
      </c>
      <c r="G13">
        <v>5.97</v>
      </c>
      <c r="H13">
        <v>617229</v>
      </c>
      <c r="I13">
        <v>24</v>
      </c>
      <c r="J13">
        <v>0.17</v>
      </c>
      <c r="K13">
        <v>0.08</v>
      </c>
      <c r="L13">
        <v>5.9</v>
      </c>
      <c r="M13">
        <v>5.98</v>
      </c>
      <c r="N13">
        <v>5.88</v>
      </c>
      <c r="O13">
        <v>5.91</v>
      </c>
      <c r="P13" s="2">
        <v>18.58</v>
      </c>
      <c r="Q13">
        <v>36622.23</v>
      </c>
      <c r="R13">
        <v>0.77</v>
      </c>
      <c r="S13" s="2" t="s">
        <v>249</v>
      </c>
      <c r="T13" t="s">
        <v>215</v>
      </c>
      <c r="U13">
        <v>1.69</v>
      </c>
      <c r="V13">
        <v>5.93</v>
      </c>
      <c r="W13">
        <v>264995</v>
      </c>
      <c r="X13">
        <v>352234</v>
      </c>
      <c r="Y13">
        <v>0.75</v>
      </c>
      <c r="Z13">
        <v>0</v>
      </c>
      <c r="AA13">
        <v>8394</v>
      </c>
      <c r="AB13">
        <v>1339</v>
      </c>
      <c r="AC13" t="s">
        <v>138</v>
      </c>
      <c r="AD13">
        <v>-49.62</v>
      </c>
      <c r="AE13">
        <v>0.52</v>
      </c>
      <c r="AF13">
        <v>0.01</v>
      </c>
      <c r="AG13">
        <v>217.22</v>
      </c>
      <c r="AH13">
        <v>2444.53</v>
      </c>
      <c r="AI13">
        <v>0.03</v>
      </c>
      <c r="AJ13">
        <v>83264.02</v>
      </c>
      <c r="AK13">
        <v>413.94</v>
      </c>
      <c r="AL13">
        <v>0</v>
      </c>
      <c r="AM13">
        <v>0.5</v>
      </c>
      <c r="AN13" t="s">
        <v>138</v>
      </c>
      <c r="AO13">
        <v>1.27</v>
      </c>
      <c r="AP13">
        <v>0</v>
      </c>
      <c r="AQ13" t="s">
        <v>138</v>
      </c>
      <c r="AR13">
        <v>0.13</v>
      </c>
      <c r="AS13" t="s">
        <v>138</v>
      </c>
      <c r="AT13" t="s">
        <v>138</v>
      </c>
      <c r="AU13">
        <v>776.3</v>
      </c>
      <c r="AV13" t="s">
        <v>250</v>
      </c>
      <c r="AW13" s="2" t="s">
        <v>251</v>
      </c>
      <c r="AX13">
        <v>0.75</v>
      </c>
      <c r="AY13">
        <v>2670</v>
      </c>
      <c r="AZ13">
        <v>1</v>
      </c>
      <c r="BA13">
        <v>-0.84</v>
      </c>
      <c r="BB13">
        <v>0.68</v>
      </c>
      <c r="BC13">
        <v>2.23</v>
      </c>
      <c r="BD13">
        <v>2.93</v>
      </c>
      <c r="BE13">
        <v>4.73</v>
      </c>
      <c r="BF13">
        <v>2.4</v>
      </c>
      <c r="BG13">
        <v>-20.4</v>
      </c>
      <c r="BH13">
        <v>5.29</v>
      </c>
      <c r="BI13">
        <v>-5.24</v>
      </c>
      <c r="BJ13">
        <v>39.71</v>
      </c>
      <c r="BK13">
        <v>0</v>
      </c>
      <c r="BL13" t="s">
        <v>252</v>
      </c>
      <c r="BM13">
        <v>0.43</v>
      </c>
      <c r="BN13" t="s">
        <v>253</v>
      </c>
      <c r="BO13" t="s">
        <v>254</v>
      </c>
      <c r="BP13" s="2">
        <v>17.08</v>
      </c>
      <c r="BQ13">
        <v>16.3</v>
      </c>
      <c r="BR13">
        <v>0.45</v>
      </c>
      <c r="BS13">
        <v>0.34</v>
      </c>
      <c r="BT13" t="s">
        <v>163</v>
      </c>
      <c r="BU13">
        <v>1</v>
      </c>
      <c r="BV13">
        <v>2</v>
      </c>
      <c r="BW13">
        <v>13</v>
      </c>
      <c r="BX13">
        <v>-0.17</v>
      </c>
      <c r="BY13">
        <v>1.18</v>
      </c>
      <c r="BZ13">
        <v>-0.51</v>
      </c>
      <c r="CA13">
        <v>0.34</v>
      </c>
      <c r="CB13">
        <v>-0.17</v>
      </c>
      <c r="CC13">
        <v>1.53</v>
      </c>
      <c r="CD13">
        <v>20260423</v>
      </c>
      <c r="CE13">
        <v>20210820</v>
      </c>
      <c r="CF13">
        <v>915.07</v>
      </c>
      <c r="CG13" t="s">
        <v>138</v>
      </c>
      <c r="CH13">
        <v>138.77</v>
      </c>
      <c r="CI13" t="s">
        <v>152</v>
      </c>
      <c r="CJ13" s="2">
        <v>8790.79</v>
      </c>
      <c r="CK13">
        <v>4683.28</v>
      </c>
      <c r="CL13">
        <v>75.48</v>
      </c>
      <c r="CM13" s="2">
        <v>45.87</v>
      </c>
      <c r="CN13">
        <v>2231.98</v>
      </c>
      <c r="CO13">
        <v>4013.7</v>
      </c>
      <c r="CP13">
        <v>481.23</v>
      </c>
      <c r="CQ13">
        <v>3289.94</v>
      </c>
      <c r="CR13">
        <v>833.4</v>
      </c>
      <c r="CS13">
        <v>37.47</v>
      </c>
      <c r="CT13">
        <v>672.72</v>
      </c>
      <c r="CU13">
        <v>627.9</v>
      </c>
      <c r="CV13">
        <v>704.31</v>
      </c>
      <c r="CW13" s="2">
        <v>1313.94</v>
      </c>
      <c r="CX13" s="3">
        <v>944.41</v>
      </c>
      <c r="CY13">
        <v>94.78</v>
      </c>
      <c r="CZ13">
        <v>10.44</v>
      </c>
      <c r="DA13">
        <v>93.24</v>
      </c>
      <c r="DB13">
        <v>72.73</v>
      </c>
      <c r="DC13">
        <v>73.5</v>
      </c>
      <c r="DD13">
        <v>65.74</v>
      </c>
      <c r="DE13">
        <v>2120.02</v>
      </c>
      <c r="DF13" s="2">
        <v>232.15</v>
      </c>
      <c r="DG13" s="3">
        <v>-156.9</v>
      </c>
      <c r="DH13">
        <v>344642</v>
      </c>
      <c r="DI13">
        <v>41664</v>
      </c>
      <c r="DJ13" t="s">
        <v>255</v>
      </c>
      <c r="DK13" s="2">
        <v>-17.08</v>
      </c>
      <c r="DL13">
        <v>-2.32</v>
      </c>
      <c r="DM13">
        <v>1.17</v>
      </c>
      <c r="DN13">
        <v>23.53</v>
      </c>
      <c r="DO13">
        <v>4.16</v>
      </c>
      <c r="DP13" s="2">
        <v>4.6</v>
      </c>
      <c r="DQ13" t="s">
        <v>256</v>
      </c>
      <c r="DR13">
        <v>5.12</v>
      </c>
      <c r="DS13">
        <v>0.77</v>
      </c>
      <c r="DT13">
        <v>2.32</v>
      </c>
      <c r="DU13">
        <v>0.25</v>
      </c>
      <c r="DV13">
        <v>53.74</v>
      </c>
      <c r="DW13" s="2" t="s">
        <v>257</v>
      </c>
      <c r="DX13">
        <v>28.12</v>
      </c>
      <c r="DY13" s="2">
        <v>7.21</v>
      </c>
      <c r="DZ13">
        <v>5.54</v>
      </c>
      <c r="EA13" s="2">
        <v>17.8</v>
      </c>
      <c r="EB13" s="2">
        <v>277911</v>
      </c>
      <c r="EC13" t="s">
        <v>138</v>
      </c>
      <c r="ED13">
        <v>601728</v>
      </c>
      <c r="EE13" t="s">
        <v>138</v>
      </c>
      <c r="EF13" t="s">
        <v>138</v>
      </c>
      <c r="EG13" t="s">
        <v>138</v>
      </c>
    </row>
    <row r="14" spans="1:137">
      <c r="A14" t="str">
        <f>"300502"</f>
        <v>300502</v>
      </c>
      <c r="B14" t="s">
        <v>258</v>
      </c>
      <c r="C14">
        <v>0.59</v>
      </c>
      <c r="D14">
        <v>540.44</v>
      </c>
      <c r="E14">
        <v>3.17</v>
      </c>
      <c r="F14">
        <v>540.44</v>
      </c>
      <c r="G14">
        <v>540.87</v>
      </c>
      <c r="H14">
        <v>361267</v>
      </c>
      <c r="I14">
        <v>95</v>
      </c>
      <c r="J14">
        <v>-0.09</v>
      </c>
      <c r="K14">
        <v>4.08</v>
      </c>
      <c r="L14">
        <v>549.4</v>
      </c>
      <c r="M14">
        <v>553</v>
      </c>
      <c r="N14">
        <v>536.28</v>
      </c>
      <c r="O14">
        <v>537.27</v>
      </c>
      <c r="P14" s="2">
        <v>48.31</v>
      </c>
      <c r="Q14">
        <v>1969134.39</v>
      </c>
      <c r="R14">
        <v>1.26</v>
      </c>
      <c r="S14" s="2" t="s">
        <v>180</v>
      </c>
      <c r="T14" t="s">
        <v>259</v>
      </c>
      <c r="U14">
        <v>3.11</v>
      </c>
      <c r="V14">
        <v>545.06</v>
      </c>
      <c r="W14">
        <v>188855</v>
      </c>
      <c r="X14">
        <v>172412</v>
      </c>
      <c r="Y14">
        <v>1.1</v>
      </c>
      <c r="Z14">
        <v>0</v>
      </c>
      <c r="AA14">
        <v>1</v>
      </c>
      <c r="AB14">
        <v>6</v>
      </c>
      <c r="AC14" t="s">
        <v>138</v>
      </c>
      <c r="AD14">
        <v>-42.11</v>
      </c>
      <c r="AE14">
        <v>0.4</v>
      </c>
      <c r="AF14">
        <v>0.06</v>
      </c>
      <c r="AG14">
        <v>8363.01</v>
      </c>
      <c r="AH14">
        <v>-58280.24</v>
      </c>
      <c r="AI14">
        <v>-0.13</v>
      </c>
      <c r="AJ14">
        <v>5010301.75</v>
      </c>
      <c r="AK14">
        <v>36372.2</v>
      </c>
      <c r="AL14">
        <v>0.26</v>
      </c>
      <c r="AM14">
        <v>0.73</v>
      </c>
      <c r="AN14" t="s">
        <v>138</v>
      </c>
      <c r="AO14">
        <v>3.34</v>
      </c>
      <c r="AP14">
        <v>0.08</v>
      </c>
      <c r="AQ14" t="s">
        <v>138</v>
      </c>
      <c r="AR14">
        <v>0.34</v>
      </c>
      <c r="AS14" t="s">
        <v>138</v>
      </c>
      <c r="AT14" t="s">
        <v>138</v>
      </c>
      <c r="AU14">
        <v>8.85</v>
      </c>
      <c r="AV14" t="s">
        <v>260</v>
      </c>
      <c r="AW14" s="2" t="s">
        <v>261</v>
      </c>
      <c r="AX14">
        <v>-0.03</v>
      </c>
      <c r="AY14">
        <v>2876</v>
      </c>
      <c r="AZ14">
        <v>1</v>
      </c>
      <c r="BA14">
        <v>-11.67</v>
      </c>
      <c r="BB14">
        <v>-13.21</v>
      </c>
      <c r="BC14">
        <v>-7.3</v>
      </c>
      <c r="BD14">
        <v>5.41</v>
      </c>
      <c r="BE14">
        <v>20.79</v>
      </c>
      <c r="BF14">
        <v>31.91</v>
      </c>
      <c r="BG14">
        <v>741.68</v>
      </c>
      <c r="BH14">
        <v>22.04</v>
      </c>
      <c r="BI14">
        <v>25.43</v>
      </c>
      <c r="BJ14">
        <v>896.51</v>
      </c>
      <c r="BK14">
        <v>1</v>
      </c>
      <c r="BL14" t="s">
        <v>262</v>
      </c>
      <c r="BM14">
        <v>4.24</v>
      </c>
      <c r="BN14" t="s">
        <v>263</v>
      </c>
      <c r="BO14" t="s">
        <v>264</v>
      </c>
      <c r="BP14" s="2">
        <v>49.73</v>
      </c>
      <c r="BQ14">
        <v>56.03</v>
      </c>
      <c r="BR14">
        <v>1.43</v>
      </c>
      <c r="BS14">
        <v>-6.41</v>
      </c>
      <c r="BT14" t="s">
        <v>163</v>
      </c>
      <c r="BU14">
        <v>8</v>
      </c>
      <c r="BV14">
        <v>8</v>
      </c>
      <c r="BW14">
        <v>12</v>
      </c>
      <c r="BX14">
        <v>2.26</v>
      </c>
      <c r="BY14">
        <v>2.93</v>
      </c>
      <c r="BZ14">
        <v>-0.18</v>
      </c>
      <c r="CA14">
        <v>1.45</v>
      </c>
      <c r="CB14">
        <v>-2.27</v>
      </c>
      <c r="CC14">
        <v>0.78</v>
      </c>
      <c r="CD14">
        <v>20260424</v>
      </c>
      <c r="CE14">
        <v>20160303</v>
      </c>
      <c r="CF14">
        <v>9.94</v>
      </c>
      <c r="CG14" t="s">
        <v>138</v>
      </c>
      <c r="CH14" t="s">
        <v>138</v>
      </c>
      <c r="CI14" t="s">
        <v>152</v>
      </c>
      <c r="CJ14" s="2">
        <v>297.36</v>
      </c>
      <c r="CK14">
        <v>203.79</v>
      </c>
      <c r="CL14">
        <v>1.29</v>
      </c>
      <c r="CM14" s="2">
        <v>31.03</v>
      </c>
      <c r="CN14">
        <v>239.74</v>
      </c>
      <c r="CO14">
        <v>34.81</v>
      </c>
      <c r="CP14">
        <v>1.89</v>
      </c>
      <c r="CQ14">
        <v>82.32</v>
      </c>
      <c r="CR14">
        <v>79.17</v>
      </c>
      <c r="CS14">
        <v>90.26</v>
      </c>
      <c r="CT14">
        <v>55.67</v>
      </c>
      <c r="CU14">
        <v>2.92</v>
      </c>
      <c r="CV14">
        <v>15.77</v>
      </c>
      <c r="CW14" s="2">
        <v>83.38</v>
      </c>
      <c r="CX14" s="3">
        <v>42.39</v>
      </c>
      <c r="CY14">
        <v>32.43</v>
      </c>
      <c r="CZ14">
        <v>0</v>
      </c>
      <c r="DA14">
        <v>32.47</v>
      </c>
      <c r="DB14">
        <v>27.74</v>
      </c>
      <c r="DC14">
        <v>27.8</v>
      </c>
      <c r="DD14">
        <v>27.68</v>
      </c>
      <c r="DE14">
        <v>173.76</v>
      </c>
      <c r="DF14" s="2">
        <v>6.84</v>
      </c>
      <c r="DG14" s="3">
        <v>0.59</v>
      </c>
      <c r="DH14">
        <v>155489</v>
      </c>
      <c r="DI14">
        <v>5481</v>
      </c>
      <c r="DJ14" t="s">
        <v>265</v>
      </c>
      <c r="DK14" s="2">
        <v>76.8</v>
      </c>
      <c r="DL14">
        <v>105.76</v>
      </c>
      <c r="DM14">
        <v>26.36</v>
      </c>
      <c r="DN14">
        <v>785.3</v>
      </c>
      <c r="DO14">
        <v>64.43</v>
      </c>
      <c r="DP14" s="2">
        <v>0.19</v>
      </c>
      <c r="DQ14" t="s">
        <v>266</v>
      </c>
      <c r="DR14">
        <v>20.5</v>
      </c>
      <c r="DS14">
        <v>1.59</v>
      </c>
      <c r="DT14">
        <v>17.48</v>
      </c>
      <c r="DU14">
        <v>0.69</v>
      </c>
      <c r="DV14">
        <v>68.83</v>
      </c>
      <c r="DW14" s="2" t="s">
        <v>267</v>
      </c>
      <c r="DX14">
        <v>49.16</v>
      </c>
      <c r="DY14" s="2">
        <v>38.9</v>
      </c>
      <c r="DZ14">
        <v>33.27</v>
      </c>
      <c r="EA14" s="2">
        <v>1.2</v>
      </c>
      <c r="EB14" s="2">
        <v>8537</v>
      </c>
      <c r="EC14" t="s">
        <v>138</v>
      </c>
      <c r="ED14">
        <v>300502</v>
      </c>
      <c r="EE14" t="s">
        <v>138</v>
      </c>
      <c r="EF14" t="s">
        <v>138</v>
      </c>
      <c r="EG14" t="s">
        <v>138</v>
      </c>
    </row>
    <row r="15" spans="1:137">
      <c r="A15" t="str">
        <f>"603993"</f>
        <v>603993</v>
      </c>
      <c r="B15" t="s">
        <v>268</v>
      </c>
      <c r="C15">
        <v>-1.7</v>
      </c>
      <c r="D15">
        <v>19.04</v>
      </c>
      <c r="E15">
        <v>-0.33</v>
      </c>
      <c r="F15">
        <v>19.03</v>
      </c>
      <c r="G15">
        <v>19.04</v>
      </c>
      <c r="H15">
        <v>1575734</v>
      </c>
      <c r="I15">
        <v>34</v>
      </c>
      <c r="J15">
        <v>0.26</v>
      </c>
      <c r="K15">
        <v>0.9</v>
      </c>
      <c r="L15">
        <v>19.3</v>
      </c>
      <c r="M15">
        <v>19.41</v>
      </c>
      <c r="N15">
        <v>18.9</v>
      </c>
      <c r="O15">
        <v>19.37</v>
      </c>
      <c r="P15" s="2">
        <v>13.12</v>
      </c>
      <c r="Q15">
        <v>301108.17</v>
      </c>
      <c r="R15">
        <v>1.31</v>
      </c>
      <c r="S15" s="2" t="s">
        <v>269</v>
      </c>
      <c r="T15" t="s">
        <v>270</v>
      </c>
      <c r="U15">
        <v>2.63</v>
      </c>
      <c r="V15">
        <v>19.11</v>
      </c>
      <c r="W15">
        <v>782021</v>
      </c>
      <c r="X15">
        <v>793713</v>
      </c>
      <c r="Y15">
        <v>0.99</v>
      </c>
      <c r="Z15">
        <v>0</v>
      </c>
      <c r="AA15">
        <v>399</v>
      </c>
      <c r="AB15">
        <v>1470</v>
      </c>
      <c r="AC15" t="s">
        <v>138</v>
      </c>
      <c r="AD15">
        <v>38.14</v>
      </c>
      <c r="AE15">
        <v>0.39</v>
      </c>
      <c r="AF15">
        <v>0.03</v>
      </c>
      <c r="AG15">
        <v>1631.77</v>
      </c>
      <c r="AH15">
        <v>-59016.47</v>
      </c>
      <c r="AI15">
        <v>-0.44</v>
      </c>
      <c r="AJ15">
        <v>347906.56</v>
      </c>
      <c r="AK15">
        <v>3594.05</v>
      </c>
      <c r="AL15">
        <v>0</v>
      </c>
      <c r="AM15">
        <v>1.03</v>
      </c>
      <c r="AN15" t="s">
        <v>138</v>
      </c>
      <c r="AO15">
        <v>2.25</v>
      </c>
      <c r="AP15">
        <v>0.03</v>
      </c>
      <c r="AQ15" t="s">
        <v>138</v>
      </c>
      <c r="AR15">
        <v>1.9</v>
      </c>
      <c r="AS15" t="s">
        <v>138</v>
      </c>
      <c r="AT15" t="s">
        <v>138</v>
      </c>
      <c r="AU15">
        <v>174.61</v>
      </c>
      <c r="AV15" t="s">
        <v>271</v>
      </c>
      <c r="AW15" s="2" t="s">
        <v>272</v>
      </c>
      <c r="AX15">
        <v>-1.97</v>
      </c>
      <c r="AY15">
        <v>2879</v>
      </c>
      <c r="AZ15">
        <v>-1</v>
      </c>
      <c r="BA15">
        <v>0.05</v>
      </c>
      <c r="BB15">
        <v>-5.22</v>
      </c>
      <c r="BC15">
        <v>-5.93</v>
      </c>
      <c r="BD15">
        <v>0.95</v>
      </c>
      <c r="BE15">
        <v>8.3</v>
      </c>
      <c r="BF15">
        <v>-16.12</v>
      </c>
      <c r="BG15">
        <v>180</v>
      </c>
      <c r="BH15">
        <v>11.02</v>
      </c>
      <c r="BI15">
        <v>-4.8</v>
      </c>
      <c r="BJ15">
        <v>325.74</v>
      </c>
      <c r="BK15">
        <v>1</v>
      </c>
      <c r="BL15" t="s">
        <v>273</v>
      </c>
      <c r="BM15">
        <v>2.22</v>
      </c>
      <c r="BN15" t="s">
        <v>274</v>
      </c>
      <c r="BO15" t="s">
        <v>275</v>
      </c>
      <c r="BP15" s="2">
        <v>20.38</v>
      </c>
      <c r="BQ15">
        <v>20.38</v>
      </c>
      <c r="BR15">
        <v>2.92</v>
      </c>
      <c r="BS15">
        <v>-2.81</v>
      </c>
      <c r="BT15" t="s">
        <v>142</v>
      </c>
      <c r="BU15">
        <v>13</v>
      </c>
      <c r="BV15">
        <v>1</v>
      </c>
      <c r="BW15">
        <v>8</v>
      </c>
      <c r="BX15">
        <v>-0.36</v>
      </c>
      <c r="BY15">
        <v>0.21</v>
      </c>
      <c r="BZ15">
        <v>-2.43</v>
      </c>
      <c r="CA15">
        <v>-1.34</v>
      </c>
      <c r="CB15">
        <v>-1.91</v>
      </c>
      <c r="CC15">
        <v>0.74</v>
      </c>
      <c r="CD15">
        <v>20260425</v>
      </c>
      <c r="CE15">
        <v>20121009</v>
      </c>
      <c r="CF15">
        <v>213.94</v>
      </c>
      <c r="CG15" t="s">
        <v>138</v>
      </c>
      <c r="CH15">
        <v>39.33</v>
      </c>
      <c r="CI15" t="s">
        <v>152</v>
      </c>
      <c r="CJ15" s="2">
        <v>2236.9</v>
      </c>
      <c r="CK15">
        <v>891.58</v>
      </c>
      <c r="CL15">
        <v>181.45</v>
      </c>
      <c r="CM15" s="2">
        <v>52.03</v>
      </c>
      <c r="CN15">
        <v>1255.96</v>
      </c>
      <c r="CO15">
        <v>455.4</v>
      </c>
      <c r="CP15">
        <v>256.46</v>
      </c>
      <c r="CQ15">
        <v>873.15</v>
      </c>
      <c r="CR15">
        <v>449.92</v>
      </c>
      <c r="CS15">
        <v>412.14</v>
      </c>
      <c r="CT15">
        <v>11.05</v>
      </c>
      <c r="CU15">
        <v>20.12</v>
      </c>
      <c r="CV15">
        <v>265.93</v>
      </c>
      <c r="CW15" s="2">
        <v>664.03</v>
      </c>
      <c r="CX15" s="3">
        <v>512.07</v>
      </c>
      <c r="CY15">
        <v>122.02</v>
      </c>
      <c r="CZ15">
        <v>4.82</v>
      </c>
      <c r="DA15">
        <v>121.69</v>
      </c>
      <c r="DB15">
        <v>88.24</v>
      </c>
      <c r="DC15">
        <v>77.6</v>
      </c>
      <c r="DD15">
        <v>74.86</v>
      </c>
      <c r="DE15">
        <v>566.8</v>
      </c>
      <c r="DF15" s="2">
        <v>113.29</v>
      </c>
      <c r="DG15" s="3">
        <v>121.45</v>
      </c>
      <c r="DH15">
        <v>851430</v>
      </c>
      <c r="DI15">
        <v>8340</v>
      </c>
      <c r="DJ15" t="s">
        <v>276</v>
      </c>
      <c r="DK15" s="2">
        <v>96.65</v>
      </c>
      <c r="DL15">
        <v>44.34</v>
      </c>
      <c r="DM15">
        <v>4.58</v>
      </c>
      <c r="DN15">
        <v>35.96</v>
      </c>
      <c r="DO15">
        <v>6.13</v>
      </c>
      <c r="DP15" s="2">
        <v>1.48</v>
      </c>
      <c r="DQ15" t="s">
        <v>277</v>
      </c>
      <c r="DR15">
        <v>4.15</v>
      </c>
      <c r="DS15">
        <v>1.24</v>
      </c>
      <c r="DT15">
        <v>2.65</v>
      </c>
      <c r="DU15">
        <v>0.53</v>
      </c>
      <c r="DV15">
        <v>43.38</v>
      </c>
      <c r="DW15" s="2" t="s">
        <v>278</v>
      </c>
      <c r="DX15">
        <v>22.88</v>
      </c>
      <c r="DY15" s="2">
        <v>18.38</v>
      </c>
      <c r="DZ15">
        <v>13.29</v>
      </c>
      <c r="EA15" s="2">
        <v>1.19</v>
      </c>
      <c r="EB15" s="2">
        <v>12354</v>
      </c>
      <c r="EC15" t="s">
        <v>138</v>
      </c>
      <c r="ED15">
        <v>603993</v>
      </c>
      <c r="EE15" t="s">
        <v>138</v>
      </c>
      <c r="EF15" t="s">
        <v>138</v>
      </c>
      <c r="EG15" t="s">
        <v>138</v>
      </c>
    </row>
    <row r="16" spans="1:137">
      <c r="A16" t="str">
        <f>"02513"</f>
        <v>02513</v>
      </c>
      <c r="B16" t="s">
        <v>279</v>
      </c>
      <c r="C16">
        <v>-3.85</v>
      </c>
      <c r="D16">
        <v>897.5</v>
      </c>
      <c r="E16">
        <v>-36</v>
      </c>
      <c r="F16">
        <v>899</v>
      </c>
      <c r="G16">
        <v>900</v>
      </c>
      <c r="H16">
        <v>1352423</v>
      </c>
      <c r="I16">
        <v>200</v>
      </c>
      <c r="J16">
        <v>0.11</v>
      </c>
      <c r="K16">
        <v>0.61</v>
      </c>
      <c r="L16">
        <v>916</v>
      </c>
      <c r="M16">
        <v>934.5</v>
      </c>
      <c r="N16">
        <v>872</v>
      </c>
      <c r="O16">
        <v>935</v>
      </c>
      <c r="P16" s="2" t="s">
        <v>138</v>
      </c>
      <c r="Q16">
        <v>121889.24</v>
      </c>
      <c r="R16">
        <v>1.38</v>
      </c>
      <c r="S16" s="2" t="s">
        <v>139</v>
      </c>
      <c r="U16">
        <v>6.68</v>
      </c>
      <c r="V16">
        <v>901.2</v>
      </c>
      <c r="W16">
        <v>519219</v>
      </c>
      <c r="X16">
        <v>833204</v>
      </c>
      <c r="Y16">
        <v>0.62</v>
      </c>
      <c r="Z16">
        <v>0</v>
      </c>
      <c r="AA16">
        <v>700</v>
      </c>
      <c r="AB16">
        <v>600</v>
      </c>
      <c r="AC16" t="s">
        <v>138</v>
      </c>
      <c r="AD16">
        <v>0</v>
      </c>
      <c r="AE16">
        <v>0</v>
      </c>
      <c r="AF16">
        <v>0</v>
      </c>
      <c r="AG16">
        <v>0</v>
      </c>
      <c r="AH16" t="s">
        <v>138</v>
      </c>
      <c r="AI16" t="s">
        <v>138</v>
      </c>
      <c r="AJ16" t="s">
        <v>138</v>
      </c>
      <c r="AK16" t="s">
        <v>138</v>
      </c>
      <c r="AL16" t="s">
        <v>138</v>
      </c>
      <c r="AM16" t="s">
        <v>138</v>
      </c>
      <c r="AN16" t="s">
        <v>138</v>
      </c>
      <c r="AO16" t="s">
        <v>138</v>
      </c>
      <c r="AP16" t="s">
        <v>138</v>
      </c>
      <c r="AQ16" t="s">
        <v>138</v>
      </c>
      <c r="AR16" t="s">
        <v>138</v>
      </c>
      <c r="AS16" t="s">
        <v>138</v>
      </c>
      <c r="AT16" t="s">
        <v>138</v>
      </c>
      <c r="AU16" t="s">
        <v>138</v>
      </c>
      <c r="AV16" t="s">
        <v>280</v>
      </c>
      <c r="AW16" s="2" t="s">
        <v>281</v>
      </c>
      <c r="AX16">
        <v>-4.28</v>
      </c>
      <c r="AY16">
        <v>6382</v>
      </c>
      <c r="AZ16" t="s">
        <v>138</v>
      </c>
      <c r="BA16" t="s">
        <v>138</v>
      </c>
      <c r="BB16">
        <v>0</v>
      </c>
      <c r="BC16" t="s">
        <v>138</v>
      </c>
      <c r="BD16" t="s">
        <v>138</v>
      </c>
      <c r="BE16" t="s">
        <v>138</v>
      </c>
      <c r="BF16" t="s">
        <v>138</v>
      </c>
      <c r="BG16" t="s">
        <v>138</v>
      </c>
      <c r="BH16" t="s">
        <v>138</v>
      </c>
      <c r="BI16">
        <v>647.92</v>
      </c>
      <c r="BJ16">
        <v>828.51</v>
      </c>
      <c r="BK16">
        <v>0</v>
      </c>
      <c r="BL16" t="s">
        <v>138</v>
      </c>
      <c r="BM16" t="s">
        <v>138</v>
      </c>
      <c r="BN16" t="s">
        <v>138</v>
      </c>
      <c r="BO16" t="s">
        <v>282</v>
      </c>
      <c r="BP16" s="2" t="s">
        <v>138</v>
      </c>
      <c r="BQ16" t="s">
        <v>138</v>
      </c>
      <c r="BR16">
        <v>0</v>
      </c>
      <c r="BS16" t="s">
        <v>138</v>
      </c>
      <c r="BT16" t="s">
        <v>142</v>
      </c>
      <c r="BX16">
        <v>-2.03</v>
      </c>
      <c r="BY16">
        <v>-0.05</v>
      </c>
      <c r="BZ16">
        <v>-6.74</v>
      </c>
      <c r="CA16">
        <v>-3.61</v>
      </c>
      <c r="CB16">
        <v>-3.96</v>
      </c>
      <c r="CC16">
        <v>2.92</v>
      </c>
      <c r="CD16">
        <v>20251231</v>
      </c>
      <c r="CE16">
        <v>20260108</v>
      </c>
      <c r="CF16">
        <v>4.46</v>
      </c>
      <c r="CG16" t="s">
        <v>138</v>
      </c>
      <c r="CH16">
        <v>2.21</v>
      </c>
      <c r="CI16" t="s">
        <v>138</v>
      </c>
      <c r="CJ16" s="2">
        <v>48.54</v>
      </c>
      <c r="CK16">
        <v>-80.93</v>
      </c>
      <c r="CL16">
        <v>-0.18</v>
      </c>
      <c r="CM16" s="2">
        <v>267.1</v>
      </c>
      <c r="CN16">
        <v>0</v>
      </c>
      <c r="CO16">
        <v>0</v>
      </c>
      <c r="CP16">
        <v>0</v>
      </c>
      <c r="CQ16">
        <v>0</v>
      </c>
      <c r="CR16" t="s">
        <v>138</v>
      </c>
      <c r="CS16">
        <v>0</v>
      </c>
      <c r="CT16">
        <v>0</v>
      </c>
      <c r="CU16" t="s">
        <v>138</v>
      </c>
      <c r="CV16">
        <v>0</v>
      </c>
      <c r="CW16" s="2">
        <v>7.24</v>
      </c>
      <c r="CX16" s="3">
        <v>0</v>
      </c>
      <c r="CY16">
        <v>0</v>
      </c>
      <c r="CZ16">
        <v>0</v>
      </c>
      <c r="DA16">
        <v>0</v>
      </c>
      <c r="DB16">
        <v>0</v>
      </c>
      <c r="DC16">
        <v>-46.98</v>
      </c>
      <c r="DD16" t="s">
        <v>138</v>
      </c>
      <c r="DE16">
        <v>0</v>
      </c>
      <c r="DF16" s="2">
        <v>0</v>
      </c>
      <c r="DG16" s="3">
        <v>0</v>
      </c>
      <c r="DH16">
        <v>0</v>
      </c>
      <c r="DI16" t="s">
        <v>138</v>
      </c>
      <c r="DJ16" t="s">
        <v>138</v>
      </c>
      <c r="DK16" s="2">
        <v>0</v>
      </c>
      <c r="DL16">
        <v>0</v>
      </c>
      <c r="DM16">
        <v>-4.04</v>
      </c>
      <c r="DN16">
        <v>0</v>
      </c>
      <c r="DO16">
        <v>552.43</v>
      </c>
      <c r="DP16" s="2">
        <v>0</v>
      </c>
      <c r="DQ16">
        <v>-13.319</v>
      </c>
      <c r="DR16">
        <v>-222.43</v>
      </c>
      <c r="DS16">
        <v>0</v>
      </c>
      <c r="DT16">
        <v>0</v>
      </c>
      <c r="DU16">
        <v>0</v>
      </c>
      <c r="DV16">
        <v>-166.09</v>
      </c>
      <c r="DW16" s="2" t="s">
        <v>138</v>
      </c>
      <c r="DX16" t="s">
        <v>138</v>
      </c>
      <c r="DY16" s="2">
        <v>0</v>
      </c>
      <c r="DZ16">
        <v>-648.62</v>
      </c>
      <c r="EA16" s="2" t="s">
        <v>138</v>
      </c>
      <c r="EB16" s="2" t="s">
        <v>138</v>
      </c>
      <c r="EC16" t="s">
        <v>138</v>
      </c>
      <c r="ED16">
        <v>2513</v>
      </c>
      <c r="EE16" t="s">
        <v>138</v>
      </c>
      <c r="EF16" t="s">
        <v>138</v>
      </c>
      <c r="EG16" t="s">
        <v>138</v>
      </c>
    </row>
    <row r="17" spans="1:137">
      <c r="A17" t="str">
        <f>"600030"</f>
        <v>600030</v>
      </c>
      <c r="B17" t="s">
        <v>283</v>
      </c>
      <c r="C17">
        <v>2.4</v>
      </c>
      <c r="D17">
        <v>26.86</v>
      </c>
      <c r="E17">
        <v>0.63</v>
      </c>
      <c r="F17">
        <v>26.85</v>
      </c>
      <c r="G17">
        <v>26.86</v>
      </c>
      <c r="H17">
        <v>1235717</v>
      </c>
      <c r="I17">
        <v>119</v>
      </c>
      <c r="J17">
        <v>0.11</v>
      </c>
      <c r="K17">
        <v>1.01</v>
      </c>
      <c r="L17">
        <v>26.4</v>
      </c>
      <c r="M17">
        <v>27.07</v>
      </c>
      <c r="N17">
        <v>26.4</v>
      </c>
      <c r="O17">
        <v>26.23</v>
      </c>
      <c r="P17" s="2">
        <v>9.74</v>
      </c>
      <c r="Q17">
        <v>331181.57</v>
      </c>
      <c r="R17">
        <v>1.72</v>
      </c>
      <c r="S17" s="2" t="s">
        <v>284</v>
      </c>
      <c r="T17" t="s">
        <v>158</v>
      </c>
      <c r="U17">
        <v>2.55</v>
      </c>
      <c r="V17">
        <v>26.8</v>
      </c>
      <c r="W17">
        <v>541546</v>
      </c>
      <c r="X17">
        <v>694171</v>
      </c>
      <c r="Y17">
        <v>0.78</v>
      </c>
      <c r="Z17">
        <v>0</v>
      </c>
      <c r="AA17">
        <v>305</v>
      </c>
      <c r="AB17">
        <v>169</v>
      </c>
      <c r="AC17" t="s">
        <v>138</v>
      </c>
      <c r="AD17">
        <v>-21.23</v>
      </c>
      <c r="AE17">
        <v>0.64</v>
      </c>
      <c r="AF17">
        <v>0.03</v>
      </c>
      <c r="AG17">
        <v>1881.01</v>
      </c>
      <c r="AH17">
        <v>44941.48</v>
      </c>
      <c r="AI17">
        <v>0.19</v>
      </c>
      <c r="AJ17">
        <v>272566.04</v>
      </c>
      <c r="AK17">
        <v>3029.18</v>
      </c>
      <c r="AL17">
        <v>0.04</v>
      </c>
      <c r="AM17">
        <v>1.11</v>
      </c>
      <c r="AN17" t="s">
        <v>138</v>
      </c>
      <c r="AO17">
        <v>2.32</v>
      </c>
      <c r="AP17">
        <v>0.01</v>
      </c>
      <c r="AQ17" t="s">
        <v>138</v>
      </c>
      <c r="AR17">
        <v>4.14</v>
      </c>
      <c r="AS17" t="s">
        <v>138</v>
      </c>
      <c r="AT17" t="s">
        <v>138</v>
      </c>
      <c r="AU17">
        <v>121.77</v>
      </c>
      <c r="AV17" t="s">
        <v>285</v>
      </c>
      <c r="AW17" s="2" t="s">
        <v>286</v>
      </c>
      <c r="AX17">
        <v>2.13</v>
      </c>
      <c r="AY17">
        <v>2877</v>
      </c>
      <c r="AZ17">
        <v>1</v>
      </c>
      <c r="BA17">
        <v>-0.94</v>
      </c>
      <c r="BB17">
        <v>0.57</v>
      </c>
      <c r="BC17">
        <v>2.13</v>
      </c>
      <c r="BD17">
        <v>2.95</v>
      </c>
      <c r="BE17">
        <v>10.72</v>
      </c>
      <c r="BF17">
        <v>-2.79</v>
      </c>
      <c r="BG17">
        <v>9.95</v>
      </c>
      <c r="BH17">
        <v>11.73</v>
      </c>
      <c r="BI17">
        <v>-5.49</v>
      </c>
      <c r="BJ17">
        <v>35.63</v>
      </c>
      <c r="BK17">
        <v>0</v>
      </c>
      <c r="BL17" t="s">
        <v>287</v>
      </c>
      <c r="BM17">
        <v>1.38</v>
      </c>
      <c r="BN17" t="s">
        <v>288</v>
      </c>
      <c r="BO17" t="s">
        <v>289</v>
      </c>
      <c r="BP17" s="2">
        <v>12.93</v>
      </c>
      <c r="BQ17">
        <v>12.93</v>
      </c>
      <c r="BR17">
        <v>0.97</v>
      </c>
      <c r="BS17">
        <v>1.28</v>
      </c>
      <c r="BT17" t="s">
        <v>142</v>
      </c>
      <c r="BU17">
        <v>11</v>
      </c>
      <c r="BV17">
        <v>5</v>
      </c>
      <c r="BW17">
        <v>1</v>
      </c>
      <c r="BX17">
        <v>0.65</v>
      </c>
      <c r="BY17">
        <v>3.2</v>
      </c>
      <c r="BZ17">
        <v>0.65</v>
      </c>
      <c r="CA17">
        <v>2.17</v>
      </c>
      <c r="CB17">
        <v>-0.78</v>
      </c>
      <c r="CC17">
        <v>1.74</v>
      </c>
      <c r="CD17">
        <v>20260425</v>
      </c>
      <c r="CE17">
        <v>20030106</v>
      </c>
      <c r="CF17">
        <v>148.21</v>
      </c>
      <c r="CG17" t="s">
        <v>138</v>
      </c>
      <c r="CH17">
        <v>26.2</v>
      </c>
      <c r="CI17" t="s">
        <v>152</v>
      </c>
      <c r="CJ17" s="2">
        <v>22446.74</v>
      </c>
      <c r="CK17">
        <v>3345.71</v>
      </c>
      <c r="CL17">
        <v>56.85</v>
      </c>
      <c r="CM17" s="2">
        <v>84.84</v>
      </c>
      <c r="CN17">
        <v>0</v>
      </c>
      <c r="CO17">
        <v>54.97</v>
      </c>
      <c r="CP17">
        <v>31.91</v>
      </c>
      <c r="CQ17">
        <v>0</v>
      </c>
      <c r="CR17">
        <v>4853.05</v>
      </c>
      <c r="CS17">
        <v>0</v>
      </c>
      <c r="CT17">
        <v>0</v>
      </c>
      <c r="CU17" t="s">
        <v>138</v>
      </c>
      <c r="CV17">
        <v>907.86</v>
      </c>
      <c r="CW17" s="2">
        <v>231.55</v>
      </c>
      <c r="CX17" s="3">
        <v>99.35</v>
      </c>
      <c r="CY17">
        <v>132.2</v>
      </c>
      <c r="CZ17">
        <v>58.02</v>
      </c>
      <c r="DA17">
        <v>132.27</v>
      </c>
      <c r="DB17">
        <v>104.59</v>
      </c>
      <c r="DC17">
        <v>102.16</v>
      </c>
      <c r="DD17">
        <v>102.03</v>
      </c>
      <c r="DE17">
        <v>1228.32</v>
      </c>
      <c r="DF17" s="2">
        <v>751.61</v>
      </c>
      <c r="DG17" s="3">
        <v>1100.13</v>
      </c>
      <c r="DH17">
        <v>717062</v>
      </c>
      <c r="DI17">
        <v>12515</v>
      </c>
      <c r="DJ17" t="s">
        <v>290</v>
      </c>
      <c r="DK17" s="2">
        <v>54.6</v>
      </c>
      <c r="DL17">
        <v>40.91</v>
      </c>
      <c r="DM17">
        <v>1.37</v>
      </c>
      <c r="DN17">
        <v>5.3</v>
      </c>
      <c r="DO17">
        <v>17.19</v>
      </c>
      <c r="DP17" s="2">
        <v>2.67</v>
      </c>
      <c r="DQ17" t="s">
        <v>291</v>
      </c>
      <c r="DR17">
        <v>19.67</v>
      </c>
      <c r="DS17">
        <v>6.13</v>
      </c>
      <c r="DT17">
        <v>8.29</v>
      </c>
      <c r="DU17">
        <v>5.07</v>
      </c>
      <c r="DV17">
        <v>14.94</v>
      </c>
      <c r="DW17" s="2" t="s">
        <v>292</v>
      </c>
      <c r="DX17">
        <v>57.09</v>
      </c>
      <c r="DY17" s="2">
        <v>57.09</v>
      </c>
      <c r="DZ17">
        <v>45.17</v>
      </c>
      <c r="EA17" s="2" t="s">
        <v>138</v>
      </c>
      <c r="EB17" s="2">
        <v>26823</v>
      </c>
      <c r="EC17" t="s">
        <v>138</v>
      </c>
      <c r="ED17">
        <v>600030</v>
      </c>
      <c r="EE17" t="s">
        <v>138</v>
      </c>
      <c r="EF17" t="s">
        <v>138</v>
      </c>
      <c r="EG17" t="s">
        <v>138</v>
      </c>
    </row>
    <row r="18" spans="1:137">
      <c r="A18" t="str">
        <f>"002371"</f>
        <v>002371</v>
      </c>
      <c r="B18" t="s">
        <v>293</v>
      </c>
      <c r="C18">
        <v>9.79</v>
      </c>
      <c r="D18">
        <v>518.98</v>
      </c>
      <c r="E18">
        <v>46.28</v>
      </c>
      <c r="F18">
        <v>518.82</v>
      </c>
      <c r="G18">
        <v>518.98</v>
      </c>
      <c r="H18">
        <v>162365</v>
      </c>
      <c r="I18">
        <v>18</v>
      </c>
      <c r="J18">
        <v>0.09</v>
      </c>
      <c r="K18">
        <v>2.24</v>
      </c>
      <c r="L18">
        <v>481.2</v>
      </c>
      <c r="M18">
        <v>519.74</v>
      </c>
      <c r="N18">
        <v>475.96</v>
      </c>
      <c r="O18">
        <v>472.7</v>
      </c>
      <c r="P18" s="2">
        <v>68.12</v>
      </c>
      <c r="Q18">
        <v>811154.43</v>
      </c>
      <c r="R18">
        <v>1.8</v>
      </c>
      <c r="S18" s="2" t="s">
        <v>294</v>
      </c>
      <c r="T18" t="s">
        <v>215</v>
      </c>
      <c r="U18">
        <v>9.26</v>
      </c>
      <c r="V18">
        <v>499.59</v>
      </c>
      <c r="W18">
        <v>69005</v>
      </c>
      <c r="X18">
        <v>93360</v>
      </c>
      <c r="Y18">
        <v>0.74</v>
      </c>
      <c r="Z18">
        <v>0</v>
      </c>
      <c r="AA18">
        <v>4</v>
      </c>
      <c r="AB18">
        <v>2</v>
      </c>
      <c r="AC18" t="s">
        <v>138</v>
      </c>
      <c r="AD18">
        <v>-1.69</v>
      </c>
      <c r="AE18">
        <v>0.49</v>
      </c>
      <c r="AF18">
        <v>0.08</v>
      </c>
      <c r="AG18">
        <v>3243.16</v>
      </c>
      <c r="AH18">
        <v>125882.47</v>
      </c>
      <c r="AI18">
        <v>0.65</v>
      </c>
      <c r="AJ18">
        <v>616412.98</v>
      </c>
      <c r="AK18">
        <v>3373.21</v>
      </c>
      <c r="AL18">
        <v>0.2</v>
      </c>
      <c r="AM18">
        <v>0.55</v>
      </c>
      <c r="AN18" t="s">
        <v>138</v>
      </c>
      <c r="AO18">
        <v>1.12</v>
      </c>
      <c r="AP18">
        <v>0.02</v>
      </c>
      <c r="AQ18" t="s">
        <v>138</v>
      </c>
      <c r="AR18">
        <v>1.51</v>
      </c>
      <c r="AS18" t="s">
        <v>138</v>
      </c>
      <c r="AT18" t="s">
        <v>138</v>
      </c>
      <c r="AU18">
        <v>7.24</v>
      </c>
      <c r="AV18" t="s">
        <v>295</v>
      </c>
      <c r="AW18" s="2" t="s">
        <v>296</v>
      </c>
      <c r="AX18">
        <v>9.17</v>
      </c>
      <c r="AY18">
        <v>2870</v>
      </c>
      <c r="AZ18">
        <v>1</v>
      </c>
      <c r="BA18">
        <v>-0.48</v>
      </c>
      <c r="BB18">
        <v>8.59</v>
      </c>
      <c r="BC18">
        <v>10.13</v>
      </c>
      <c r="BD18">
        <v>9.83</v>
      </c>
      <c r="BE18">
        <v>14.57</v>
      </c>
      <c r="BF18">
        <v>3.68</v>
      </c>
      <c r="BG18">
        <v>53.94</v>
      </c>
      <c r="BH18">
        <v>16.1</v>
      </c>
      <c r="BI18">
        <v>13.05</v>
      </c>
      <c r="BJ18">
        <v>80.22</v>
      </c>
      <c r="BK18">
        <v>1</v>
      </c>
      <c r="BL18" t="s">
        <v>297</v>
      </c>
      <c r="BM18">
        <v>4.34</v>
      </c>
      <c r="BN18" t="s">
        <v>298</v>
      </c>
      <c r="BO18" t="s">
        <v>299</v>
      </c>
      <c r="BP18" s="2">
        <v>62.05</v>
      </c>
      <c r="BQ18">
        <v>62.05</v>
      </c>
      <c r="BR18">
        <v>1.27</v>
      </c>
      <c r="BS18">
        <v>8.35</v>
      </c>
      <c r="BT18" t="s">
        <v>142</v>
      </c>
      <c r="BU18">
        <v>11</v>
      </c>
      <c r="BV18">
        <v>1</v>
      </c>
      <c r="BW18">
        <v>10</v>
      </c>
      <c r="BX18">
        <v>1.8</v>
      </c>
      <c r="BY18">
        <v>9.95</v>
      </c>
      <c r="BZ18">
        <v>0.69</v>
      </c>
      <c r="CA18">
        <v>5.69</v>
      </c>
      <c r="CB18">
        <v>-0.15</v>
      </c>
      <c r="CC18">
        <v>9.04</v>
      </c>
      <c r="CD18">
        <v>20260421</v>
      </c>
      <c r="CE18">
        <v>20100316</v>
      </c>
      <c r="CF18">
        <v>7.25</v>
      </c>
      <c r="CG18" t="s">
        <v>138</v>
      </c>
      <c r="CH18" t="s">
        <v>138</v>
      </c>
      <c r="CI18" t="s">
        <v>164</v>
      </c>
      <c r="CJ18" s="2">
        <v>898.01</v>
      </c>
      <c r="CK18">
        <v>377.26</v>
      </c>
      <c r="CL18">
        <v>62.02</v>
      </c>
      <c r="CM18" s="2">
        <v>51.08</v>
      </c>
      <c r="CN18">
        <v>593.21</v>
      </c>
      <c r="CO18">
        <v>75.68</v>
      </c>
      <c r="CP18">
        <v>105.2</v>
      </c>
      <c r="CQ18">
        <v>261.8</v>
      </c>
      <c r="CR18">
        <v>173.37</v>
      </c>
      <c r="CS18">
        <v>286.27</v>
      </c>
      <c r="CT18">
        <v>82.17</v>
      </c>
      <c r="CU18">
        <v>42.91</v>
      </c>
      <c r="CV18">
        <v>179.66</v>
      </c>
      <c r="CW18" s="2">
        <v>393.53</v>
      </c>
      <c r="CX18" s="3">
        <v>235.71</v>
      </c>
      <c r="CY18">
        <v>58.02</v>
      </c>
      <c r="CZ18">
        <v>-0.06</v>
      </c>
      <c r="DA18">
        <v>58.45</v>
      </c>
      <c r="DB18">
        <v>54.09</v>
      </c>
      <c r="DC18">
        <v>55.22</v>
      </c>
      <c r="DD18">
        <v>53.36</v>
      </c>
      <c r="DE18">
        <v>188.02</v>
      </c>
      <c r="DF18" s="2">
        <v>21.33</v>
      </c>
      <c r="DG18" s="3">
        <v>48.12</v>
      </c>
      <c r="DH18">
        <v>80505</v>
      </c>
      <c r="DI18">
        <v>4642</v>
      </c>
      <c r="DJ18" t="s">
        <v>300</v>
      </c>
      <c r="DK18" s="2">
        <v>-1.77</v>
      </c>
      <c r="DL18">
        <v>30.85</v>
      </c>
      <c r="DM18">
        <v>9.97</v>
      </c>
      <c r="DN18">
        <v>176.32</v>
      </c>
      <c r="DO18">
        <v>9.56</v>
      </c>
      <c r="DP18" s="2">
        <v>0.16</v>
      </c>
      <c r="DQ18" t="s">
        <v>301</v>
      </c>
      <c r="DR18">
        <v>52.06</v>
      </c>
      <c r="DS18">
        <v>24.79</v>
      </c>
      <c r="DT18">
        <v>25.94</v>
      </c>
      <c r="DU18">
        <v>2.94</v>
      </c>
      <c r="DV18">
        <v>45.13</v>
      </c>
      <c r="DW18" s="2" t="s">
        <v>302</v>
      </c>
      <c r="DX18">
        <v>40.1</v>
      </c>
      <c r="DY18" s="2">
        <v>14.74</v>
      </c>
      <c r="DZ18">
        <v>13.74</v>
      </c>
      <c r="EA18" s="2">
        <v>54.35</v>
      </c>
      <c r="EB18" s="2">
        <v>21101</v>
      </c>
      <c r="EC18" t="s">
        <v>138</v>
      </c>
      <c r="ED18">
        <v>2371</v>
      </c>
      <c r="EE18" t="s">
        <v>138</v>
      </c>
      <c r="EF18" t="s">
        <v>138</v>
      </c>
      <c r="EG18" t="s">
        <v>138</v>
      </c>
    </row>
    <row r="19" spans="1:137">
      <c r="A19" t="str">
        <f>"600276"</f>
        <v>600276</v>
      </c>
      <c r="B19" t="s">
        <v>303</v>
      </c>
      <c r="C19">
        <v>-1.11</v>
      </c>
      <c r="D19">
        <v>55.43</v>
      </c>
      <c r="E19">
        <v>-0.62</v>
      </c>
      <c r="F19">
        <v>55.43</v>
      </c>
      <c r="G19">
        <v>55.44</v>
      </c>
      <c r="H19">
        <v>311551</v>
      </c>
      <c r="I19">
        <v>29</v>
      </c>
      <c r="J19">
        <v>0</v>
      </c>
      <c r="K19">
        <v>0.49</v>
      </c>
      <c r="L19">
        <v>56.06</v>
      </c>
      <c r="M19">
        <v>56.07</v>
      </c>
      <c r="N19">
        <v>55.2</v>
      </c>
      <c r="O19">
        <v>56.05</v>
      </c>
      <c r="P19" s="2">
        <v>40.3</v>
      </c>
      <c r="Q19">
        <v>172596.21</v>
      </c>
      <c r="R19">
        <v>0.89</v>
      </c>
      <c r="S19" s="2" t="s">
        <v>304</v>
      </c>
      <c r="T19" t="s">
        <v>305</v>
      </c>
      <c r="U19">
        <v>1.55</v>
      </c>
      <c r="V19">
        <v>55.4</v>
      </c>
      <c r="W19">
        <v>174983</v>
      </c>
      <c r="X19">
        <v>136568</v>
      </c>
      <c r="Y19">
        <v>1.28</v>
      </c>
      <c r="Z19">
        <v>0</v>
      </c>
      <c r="AA19">
        <v>134</v>
      </c>
      <c r="AB19">
        <v>8</v>
      </c>
      <c r="AC19" t="s">
        <v>138</v>
      </c>
      <c r="AD19">
        <v>67.87</v>
      </c>
      <c r="AE19">
        <v>0.34</v>
      </c>
      <c r="AF19">
        <v>0.01</v>
      </c>
      <c r="AG19">
        <v>678.92</v>
      </c>
      <c r="AH19">
        <v>-15272.92</v>
      </c>
      <c r="AI19">
        <v>-0.07</v>
      </c>
      <c r="AJ19">
        <v>312963.05</v>
      </c>
      <c r="AK19">
        <v>1510.59</v>
      </c>
      <c r="AL19">
        <v>0</v>
      </c>
      <c r="AM19">
        <v>0.48</v>
      </c>
      <c r="AN19" t="s">
        <v>138</v>
      </c>
      <c r="AO19">
        <v>1.11</v>
      </c>
      <c r="AP19">
        <v>0.01</v>
      </c>
      <c r="AQ19" t="s">
        <v>138</v>
      </c>
      <c r="AR19">
        <v>0.74</v>
      </c>
      <c r="AS19" t="s">
        <v>138</v>
      </c>
      <c r="AT19" t="s">
        <v>138</v>
      </c>
      <c r="AU19">
        <v>63.79</v>
      </c>
      <c r="AV19" t="s">
        <v>306</v>
      </c>
      <c r="AW19" s="2" t="s">
        <v>307</v>
      </c>
      <c r="AX19">
        <v>-1.37</v>
      </c>
      <c r="AY19">
        <v>2857</v>
      </c>
      <c r="AZ19">
        <v>-2</v>
      </c>
      <c r="BA19">
        <v>-0.62</v>
      </c>
      <c r="BB19">
        <v>-0.02</v>
      </c>
      <c r="BC19">
        <v>-1.61</v>
      </c>
      <c r="BD19">
        <v>0.42</v>
      </c>
      <c r="BE19">
        <v>0.46</v>
      </c>
      <c r="BF19">
        <v>-6.74</v>
      </c>
      <c r="BG19">
        <v>8.83</v>
      </c>
      <c r="BH19">
        <v>0.38</v>
      </c>
      <c r="BI19">
        <v>-6.95</v>
      </c>
      <c r="BJ19">
        <v>52.1</v>
      </c>
      <c r="BK19">
        <v>1</v>
      </c>
      <c r="BL19" t="s">
        <v>308</v>
      </c>
      <c r="BM19">
        <v>0.8</v>
      </c>
      <c r="BN19" t="s">
        <v>309</v>
      </c>
      <c r="BO19" t="s">
        <v>310</v>
      </c>
      <c r="BP19" s="2">
        <v>45.82</v>
      </c>
      <c r="BQ19">
        <v>48.24</v>
      </c>
      <c r="BR19">
        <v>1.11</v>
      </c>
      <c r="BS19">
        <v>-0.68</v>
      </c>
      <c r="BT19" t="s">
        <v>142</v>
      </c>
      <c r="BU19">
        <v>11</v>
      </c>
      <c r="BV19">
        <v>9</v>
      </c>
      <c r="BW19">
        <v>1</v>
      </c>
      <c r="BX19">
        <v>0.02</v>
      </c>
      <c r="BY19">
        <v>0.04</v>
      </c>
      <c r="BZ19">
        <v>-1.52</v>
      </c>
      <c r="CA19">
        <v>-1.16</v>
      </c>
      <c r="CB19">
        <v>-1.14</v>
      </c>
      <c r="CC19">
        <v>0.42</v>
      </c>
      <c r="CD19">
        <v>20260423</v>
      </c>
      <c r="CE19">
        <v>20001018</v>
      </c>
      <c r="CF19">
        <v>66.37</v>
      </c>
      <c r="CG19" t="s">
        <v>138</v>
      </c>
      <c r="CH19">
        <v>2.58</v>
      </c>
      <c r="CI19" t="s">
        <v>152</v>
      </c>
      <c r="CJ19" s="2">
        <v>712.94</v>
      </c>
      <c r="CK19">
        <v>636.26</v>
      </c>
      <c r="CL19">
        <v>5.21</v>
      </c>
      <c r="CM19" s="2">
        <v>10.02</v>
      </c>
      <c r="CN19">
        <v>520.44</v>
      </c>
      <c r="CO19">
        <v>59.69</v>
      </c>
      <c r="CP19">
        <v>22.59</v>
      </c>
      <c r="CQ19">
        <v>56.37</v>
      </c>
      <c r="CR19">
        <v>405.27</v>
      </c>
      <c r="CS19">
        <v>28.86</v>
      </c>
      <c r="CT19">
        <v>50.21</v>
      </c>
      <c r="CU19">
        <v>14.54</v>
      </c>
      <c r="CV19">
        <v>128.83</v>
      </c>
      <c r="CW19" s="2">
        <v>81.41</v>
      </c>
      <c r="CX19" s="3">
        <v>10.91</v>
      </c>
      <c r="CY19">
        <v>26.07</v>
      </c>
      <c r="CZ19">
        <v>-0.61</v>
      </c>
      <c r="DA19">
        <v>25.57</v>
      </c>
      <c r="DB19">
        <v>22.81</v>
      </c>
      <c r="DC19">
        <v>22.82</v>
      </c>
      <c r="DD19">
        <v>21.72</v>
      </c>
      <c r="DE19">
        <v>424.56</v>
      </c>
      <c r="DF19" s="2">
        <v>7.86</v>
      </c>
      <c r="DG19" s="3">
        <v>-1.23</v>
      </c>
      <c r="DH19">
        <v>458321</v>
      </c>
      <c r="DI19">
        <v>8483</v>
      </c>
      <c r="DJ19" t="s">
        <v>311</v>
      </c>
      <c r="DK19" s="2">
        <v>21.78</v>
      </c>
      <c r="DL19">
        <v>12.98</v>
      </c>
      <c r="DM19">
        <v>5.78</v>
      </c>
      <c r="DN19">
        <v>467.8</v>
      </c>
      <c r="DO19">
        <v>45.19</v>
      </c>
      <c r="DP19" s="2">
        <v>0.36</v>
      </c>
      <c r="DQ19" t="s">
        <v>312</v>
      </c>
      <c r="DR19">
        <v>9.59</v>
      </c>
      <c r="DS19">
        <v>1.94</v>
      </c>
      <c r="DT19">
        <v>6.4</v>
      </c>
      <c r="DU19">
        <v>0.12</v>
      </c>
      <c r="DV19">
        <v>89.9</v>
      </c>
      <c r="DW19" s="2" t="s">
        <v>313</v>
      </c>
      <c r="DX19">
        <v>86.6</v>
      </c>
      <c r="DY19" s="2">
        <v>32.03</v>
      </c>
      <c r="DZ19">
        <v>28.02</v>
      </c>
      <c r="EA19" s="2">
        <v>16.51</v>
      </c>
      <c r="EB19" s="2">
        <v>20602</v>
      </c>
      <c r="EC19" t="s">
        <v>138</v>
      </c>
      <c r="ED19">
        <v>600276</v>
      </c>
      <c r="EE19" t="s">
        <v>138</v>
      </c>
      <c r="EF19" t="s">
        <v>138</v>
      </c>
      <c r="EG19" t="s">
        <v>138</v>
      </c>
    </row>
    <row r="20" spans="1:137">
      <c r="A20" t="str">
        <f>"688795"</f>
        <v>688795</v>
      </c>
      <c r="B20" t="s">
        <v>314</v>
      </c>
      <c r="C20">
        <v>8.72</v>
      </c>
      <c r="D20">
        <v>694.2</v>
      </c>
      <c r="E20">
        <v>55.7</v>
      </c>
      <c r="F20">
        <v>694.2</v>
      </c>
      <c r="G20">
        <v>694.5</v>
      </c>
      <c r="H20">
        <v>49852</v>
      </c>
      <c r="I20">
        <v>2</v>
      </c>
      <c r="J20">
        <v>0.36</v>
      </c>
      <c r="K20">
        <v>16.97</v>
      </c>
      <c r="L20">
        <v>666</v>
      </c>
      <c r="M20">
        <v>720</v>
      </c>
      <c r="N20">
        <v>653</v>
      </c>
      <c r="O20">
        <v>638.5</v>
      </c>
      <c r="P20" s="2">
        <v>2778.46</v>
      </c>
      <c r="Q20">
        <v>341762.59</v>
      </c>
      <c r="R20">
        <v>3.18</v>
      </c>
      <c r="S20" s="2" t="s">
        <v>204</v>
      </c>
      <c r="T20" t="s">
        <v>215</v>
      </c>
      <c r="U20">
        <v>10.49</v>
      </c>
      <c r="V20">
        <v>685.55</v>
      </c>
      <c r="W20">
        <v>19221</v>
      </c>
      <c r="X20">
        <v>30631</v>
      </c>
      <c r="Y20">
        <v>0.63</v>
      </c>
      <c r="Z20">
        <v>0</v>
      </c>
      <c r="AA20">
        <v>2</v>
      </c>
      <c r="AB20">
        <v>19</v>
      </c>
      <c r="AC20" t="s">
        <v>138</v>
      </c>
      <c r="AD20">
        <v>-42.86</v>
      </c>
      <c r="AE20">
        <v>0.19</v>
      </c>
      <c r="AF20">
        <v>0.11</v>
      </c>
      <c r="AG20">
        <v>654.16</v>
      </c>
      <c r="AH20">
        <v>24397.68</v>
      </c>
      <c r="AI20">
        <v>1.2</v>
      </c>
      <c r="AJ20">
        <v>261913.22</v>
      </c>
      <c r="AK20">
        <v>8421.24</v>
      </c>
      <c r="AL20">
        <v>0</v>
      </c>
      <c r="AM20">
        <v>3.22</v>
      </c>
      <c r="AN20" t="s">
        <v>138</v>
      </c>
      <c r="AO20">
        <v>11.69</v>
      </c>
      <c r="AP20">
        <v>0.43</v>
      </c>
      <c r="AQ20" t="s">
        <v>138</v>
      </c>
      <c r="AR20">
        <v>28.74</v>
      </c>
      <c r="AS20" t="s">
        <v>138</v>
      </c>
      <c r="AT20" t="s">
        <v>138</v>
      </c>
      <c r="AU20">
        <v>0.29</v>
      </c>
      <c r="AV20" t="s">
        <v>315</v>
      </c>
      <c r="AW20" s="2" t="s">
        <v>316</v>
      </c>
      <c r="AX20">
        <v>8.46</v>
      </c>
      <c r="AY20">
        <v>2207</v>
      </c>
      <c r="AZ20">
        <v>2</v>
      </c>
      <c r="BA20">
        <v>5.43</v>
      </c>
      <c r="BB20">
        <v>10.42</v>
      </c>
      <c r="BC20">
        <v>7.43</v>
      </c>
      <c r="BD20">
        <v>16.36</v>
      </c>
      <c r="BE20">
        <v>25.65</v>
      </c>
      <c r="BF20">
        <v>10.43</v>
      </c>
      <c r="BG20">
        <v>507.46</v>
      </c>
      <c r="BH20">
        <v>24.43</v>
      </c>
      <c r="BI20">
        <v>18.08</v>
      </c>
      <c r="BJ20">
        <v>87.07</v>
      </c>
      <c r="BK20">
        <v>0</v>
      </c>
      <c r="BL20" t="s">
        <v>317</v>
      </c>
      <c r="BM20">
        <v>16.97</v>
      </c>
      <c r="BN20" t="s">
        <v>315</v>
      </c>
      <c r="BO20" t="s">
        <v>318</v>
      </c>
      <c r="BP20" s="2" t="s">
        <v>138</v>
      </c>
      <c r="BQ20" t="s">
        <v>138</v>
      </c>
      <c r="BR20">
        <v>1.42</v>
      </c>
      <c r="BS20">
        <v>8.71</v>
      </c>
      <c r="BT20" t="s">
        <v>240</v>
      </c>
      <c r="BU20">
        <v>5</v>
      </c>
      <c r="BX20">
        <v>4.31</v>
      </c>
      <c r="BY20">
        <v>12.76</v>
      </c>
      <c r="BZ20">
        <v>2.27</v>
      </c>
      <c r="CA20">
        <v>7.37</v>
      </c>
      <c r="CB20">
        <v>-3.58</v>
      </c>
      <c r="CC20">
        <v>6.31</v>
      </c>
      <c r="CD20">
        <v>20260427</v>
      </c>
      <c r="CE20">
        <v>20251205</v>
      </c>
      <c r="CF20">
        <v>4.7</v>
      </c>
      <c r="CG20" t="s">
        <v>138</v>
      </c>
      <c r="CH20" t="s">
        <v>138</v>
      </c>
      <c r="CI20" t="s">
        <v>152</v>
      </c>
      <c r="CJ20" s="2">
        <v>154.9</v>
      </c>
      <c r="CK20">
        <v>115.2</v>
      </c>
      <c r="CL20" t="s">
        <v>138</v>
      </c>
      <c r="CM20" s="2">
        <v>25.63</v>
      </c>
      <c r="CN20">
        <v>139.22</v>
      </c>
      <c r="CO20">
        <v>9.76</v>
      </c>
      <c r="CP20">
        <v>0.57</v>
      </c>
      <c r="CQ20">
        <v>22.34</v>
      </c>
      <c r="CR20">
        <v>50.24</v>
      </c>
      <c r="CS20">
        <v>21.95</v>
      </c>
      <c r="CT20">
        <v>6.38</v>
      </c>
      <c r="CU20">
        <v>0.57</v>
      </c>
      <c r="CV20">
        <v>133.18</v>
      </c>
      <c r="CW20" s="2">
        <v>7.38</v>
      </c>
      <c r="CX20" s="3">
        <v>2.41</v>
      </c>
      <c r="CY20">
        <v>0.31</v>
      </c>
      <c r="CZ20">
        <v>0.12</v>
      </c>
      <c r="DA20">
        <v>0.31</v>
      </c>
      <c r="DB20">
        <v>0.29</v>
      </c>
      <c r="DC20">
        <v>0.29</v>
      </c>
      <c r="DD20">
        <v>-0.54</v>
      </c>
      <c r="DE20">
        <v>-23.05</v>
      </c>
      <c r="DF20" s="2">
        <v>-14.87</v>
      </c>
      <c r="DG20" s="3">
        <v>-41.52</v>
      </c>
      <c r="DH20">
        <v>42813</v>
      </c>
      <c r="DI20">
        <v>686</v>
      </c>
      <c r="DJ20" t="s">
        <v>319</v>
      </c>
      <c r="DK20" s="2">
        <v>0</v>
      </c>
      <c r="DL20">
        <v>0</v>
      </c>
      <c r="DM20">
        <v>28.33</v>
      </c>
      <c r="DN20">
        <v>-219.48</v>
      </c>
      <c r="DO20">
        <v>442.37</v>
      </c>
      <c r="DP20" s="2">
        <v>0</v>
      </c>
      <c r="DQ20" t="s">
        <v>320</v>
      </c>
      <c r="DR20">
        <v>24.51</v>
      </c>
      <c r="DS20">
        <v>28.33</v>
      </c>
      <c r="DT20">
        <v>-4.9</v>
      </c>
      <c r="DU20">
        <v>-3.16</v>
      </c>
      <c r="DV20">
        <v>74.37</v>
      </c>
      <c r="DW20" s="2" t="s">
        <v>321</v>
      </c>
      <c r="DX20">
        <v>67.35</v>
      </c>
      <c r="DY20" s="2">
        <v>4.15</v>
      </c>
      <c r="DZ20">
        <v>3.98</v>
      </c>
      <c r="EA20" s="2">
        <v>3.69</v>
      </c>
      <c r="EB20" s="2">
        <v>1122</v>
      </c>
      <c r="EC20" t="s">
        <v>202</v>
      </c>
      <c r="ED20">
        <v>688795</v>
      </c>
      <c r="EE20">
        <v>20260424</v>
      </c>
      <c r="EF20">
        <v>638.5</v>
      </c>
      <c r="EG20">
        <v>8.72</v>
      </c>
    </row>
    <row r="21" spans="1:137">
      <c r="A21" t="str">
        <f>"300059"</f>
        <v>300059</v>
      </c>
      <c r="B21" t="s">
        <v>322</v>
      </c>
      <c r="C21">
        <v>1.68</v>
      </c>
      <c r="D21">
        <v>20.03</v>
      </c>
      <c r="E21">
        <v>0.33</v>
      </c>
      <c r="F21">
        <v>20.02</v>
      </c>
      <c r="G21">
        <v>20.03</v>
      </c>
      <c r="H21">
        <v>1703498</v>
      </c>
      <c r="I21">
        <v>108</v>
      </c>
      <c r="J21">
        <v>0.15</v>
      </c>
      <c r="K21">
        <v>1.28</v>
      </c>
      <c r="L21">
        <v>19.84</v>
      </c>
      <c r="M21">
        <v>20.2</v>
      </c>
      <c r="N21">
        <v>19.78</v>
      </c>
      <c r="O21">
        <v>19.7</v>
      </c>
      <c r="P21" s="2">
        <v>21.17</v>
      </c>
      <c r="Q21">
        <v>340960.97</v>
      </c>
      <c r="R21">
        <v>1.3</v>
      </c>
      <c r="S21" s="2" t="s">
        <v>284</v>
      </c>
      <c r="T21" t="s">
        <v>192</v>
      </c>
      <c r="U21">
        <v>2.13</v>
      </c>
      <c r="V21">
        <v>20.02</v>
      </c>
      <c r="W21">
        <v>739383</v>
      </c>
      <c r="X21">
        <v>964115</v>
      </c>
      <c r="Y21">
        <v>0.77</v>
      </c>
      <c r="Z21">
        <v>0</v>
      </c>
      <c r="AA21">
        <v>1147</v>
      </c>
      <c r="AB21">
        <v>2281</v>
      </c>
      <c r="AC21" t="s">
        <v>138</v>
      </c>
      <c r="AD21">
        <v>-9.81</v>
      </c>
      <c r="AE21">
        <v>0.4</v>
      </c>
      <c r="AF21">
        <v>0.02</v>
      </c>
      <c r="AG21">
        <v>2493.11</v>
      </c>
      <c r="AH21">
        <v>-2454.4</v>
      </c>
      <c r="AI21">
        <v>-0.01</v>
      </c>
      <c r="AJ21">
        <v>351647.92</v>
      </c>
      <c r="AK21">
        <v>2913.11</v>
      </c>
      <c r="AL21">
        <v>0.2</v>
      </c>
      <c r="AM21">
        <v>0.83</v>
      </c>
      <c r="AN21" t="s">
        <v>138</v>
      </c>
      <c r="AO21">
        <v>1.62</v>
      </c>
      <c r="AP21">
        <v>0.01</v>
      </c>
      <c r="AQ21" t="s">
        <v>138</v>
      </c>
      <c r="AR21">
        <v>2.92</v>
      </c>
      <c r="AS21" t="s">
        <v>138</v>
      </c>
      <c r="AT21" t="s">
        <v>138</v>
      </c>
      <c r="AU21">
        <v>133.38</v>
      </c>
      <c r="AV21" t="s">
        <v>323</v>
      </c>
      <c r="AW21" s="2" t="s">
        <v>324</v>
      </c>
      <c r="AX21">
        <v>1.05</v>
      </c>
      <c r="AY21">
        <v>2862</v>
      </c>
      <c r="AZ21">
        <v>1</v>
      </c>
      <c r="BA21">
        <v>-0.96</v>
      </c>
      <c r="BB21">
        <v>-0.75</v>
      </c>
      <c r="BC21">
        <v>-0.1</v>
      </c>
      <c r="BD21">
        <v>0.61</v>
      </c>
      <c r="BE21">
        <v>4.82</v>
      </c>
      <c r="BF21">
        <v>-13.7</v>
      </c>
      <c r="BG21">
        <v>-1.72</v>
      </c>
      <c r="BH21">
        <v>6.6</v>
      </c>
      <c r="BI21">
        <v>-13.21</v>
      </c>
      <c r="BJ21">
        <v>60.33</v>
      </c>
      <c r="BK21">
        <v>0</v>
      </c>
      <c r="BL21" t="s">
        <v>325</v>
      </c>
      <c r="BM21">
        <v>1.37</v>
      </c>
      <c r="BN21" t="s">
        <v>326</v>
      </c>
      <c r="BO21" t="s">
        <v>327</v>
      </c>
      <c r="BP21" s="2">
        <v>25.76</v>
      </c>
      <c r="BQ21">
        <v>25.76</v>
      </c>
      <c r="BR21">
        <v>0.8</v>
      </c>
      <c r="BS21">
        <v>0.4</v>
      </c>
      <c r="BT21" t="s">
        <v>142</v>
      </c>
      <c r="BU21">
        <v>11</v>
      </c>
      <c r="BV21">
        <v>13</v>
      </c>
      <c r="BW21">
        <v>1</v>
      </c>
      <c r="BX21">
        <v>0.71</v>
      </c>
      <c r="BY21">
        <v>2.54</v>
      </c>
      <c r="BZ21">
        <v>0.41</v>
      </c>
      <c r="CA21">
        <v>1.62</v>
      </c>
      <c r="CB21">
        <v>-0.84</v>
      </c>
      <c r="CC21">
        <v>1.26</v>
      </c>
      <c r="CD21">
        <v>20260425</v>
      </c>
      <c r="CE21">
        <v>20100319</v>
      </c>
      <c r="CF21">
        <v>158.04</v>
      </c>
      <c r="CG21" t="s">
        <v>138</v>
      </c>
      <c r="CH21" t="s">
        <v>138</v>
      </c>
      <c r="CI21" t="s">
        <v>152</v>
      </c>
      <c r="CJ21" s="2">
        <v>4398.97</v>
      </c>
      <c r="CK21">
        <v>956.11</v>
      </c>
      <c r="CL21" t="s">
        <v>138</v>
      </c>
      <c r="CM21" s="2">
        <v>78.27</v>
      </c>
      <c r="CN21">
        <v>4183.66</v>
      </c>
      <c r="CO21">
        <v>26.86</v>
      </c>
      <c r="CP21">
        <v>0.92</v>
      </c>
      <c r="CQ21">
        <v>3154.45</v>
      </c>
      <c r="CR21">
        <v>1486.7</v>
      </c>
      <c r="CS21">
        <v>0</v>
      </c>
      <c r="CT21">
        <v>10.38</v>
      </c>
      <c r="CU21">
        <v>1.91</v>
      </c>
      <c r="CV21">
        <v>227.56</v>
      </c>
      <c r="CW21" s="2">
        <v>10.63</v>
      </c>
      <c r="CX21" s="3">
        <v>1.52</v>
      </c>
      <c r="CY21">
        <v>43.9</v>
      </c>
      <c r="CZ21">
        <v>4.49</v>
      </c>
      <c r="DA21">
        <v>43.77</v>
      </c>
      <c r="DB21">
        <v>37.38</v>
      </c>
      <c r="DC21">
        <v>37.38</v>
      </c>
      <c r="DD21">
        <v>36.95</v>
      </c>
      <c r="DE21">
        <v>547.57</v>
      </c>
      <c r="DF21" s="2">
        <v>304.33</v>
      </c>
      <c r="DG21" s="3">
        <v>314.44</v>
      </c>
      <c r="DH21">
        <v>1024127</v>
      </c>
      <c r="DI21">
        <v>12120</v>
      </c>
      <c r="DJ21" t="s">
        <v>328</v>
      </c>
      <c r="DK21" s="2">
        <v>37.67</v>
      </c>
      <c r="DL21">
        <v>31.05</v>
      </c>
      <c r="DM21">
        <v>3.31</v>
      </c>
      <c r="DN21">
        <v>10.4</v>
      </c>
      <c r="DO21">
        <v>297.86</v>
      </c>
      <c r="DP21" s="2">
        <v>0.51</v>
      </c>
      <c r="DQ21" t="s">
        <v>329</v>
      </c>
      <c r="DR21">
        <v>6.05</v>
      </c>
      <c r="DS21">
        <v>1.44</v>
      </c>
      <c r="DT21">
        <v>3.46</v>
      </c>
      <c r="DU21">
        <v>1.93</v>
      </c>
      <c r="DV21">
        <v>21.73</v>
      </c>
      <c r="DW21" s="2" t="s">
        <v>330</v>
      </c>
      <c r="DX21">
        <v>85.71</v>
      </c>
      <c r="DY21" s="2">
        <v>413.03</v>
      </c>
      <c r="DZ21">
        <v>351.7</v>
      </c>
      <c r="EA21" s="2">
        <v>2.7</v>
      </c>
      <c r="EB21" s="2">
        <v>6403</v>
      </c>
      <c r="EC21" t="s">
        <v>138</v>
      </c>
      <c r="ED21">
        <v>300059</v>
      </c>
      <c r="EE21" t="s">
        <v>138</v>
      </c>
      <c r="EF21" t="s">
        <v>138</v>
      </c>
      <c r="EG21" t="s">
        <v>138</v>
      </c>
    </row>
    <row r="22" spans="1:137">
      <c r="A22" t="str">
        <f>"601211"</f>
        <v>601211</v>
      </c>
      <c r="B22" t="s">
        <v>331</v>
      </c>
      <c r="C22">
        <v>-2.39</v>
      </c>
      <c r="D22">
        <v>16.32</v>
      </c>
      <c r="E22">
        <v>-0.4</v>
      </c>
      <c r="F22">
        <v>16.32</v>
      </c>
      <c r="G22">
        <v>16.33</v>
      </c>
      <c r="H22">
        <v>1299226</v>
      </c>
      <c r="I22">
        <v>53</v>
      </c>
      <c r="J22">
        <v>0.18</v>
      </c>
      <c r="K22">
        <v>0.96</v>
      </c>
      <c r="L22">
        <v>16.59</v>
      </c>
      <c r="M22">
        <v>16.77</v>
      </c>
      <c r="N22">
        <v>16.27</v>
      </c>
      <c r="O22">
        <v>16.72</v>
      </c>
      <c r="P22" s="2">
        <v>11.26</v>
      </c>
      <c r="Q22">
        <v>214136.49</v>
      </c>
      <c r="R22">
        <v>2.24</v>
      </c>
      <c r="S22" s="2" t="s">
        <v>284</v>
      </c>
      <c r="T22" t="s">
        <v>192</v>
      </c>
      <c r="U22">
        <v>2.99</v>
      </c>
      <c r="V22">
        <v>16.48</v>
      </c>
      <c r="W22">
        <v>728623</v>
      </c>
      <c r="X22">
        <v>570602</v>
      </c>
      <c r="Y22">
        <v>1.28</v>
      </c>
      <c r="Z22">
        <v>0</v>
      </c>
      <c r="AA22">
        <v>1102</v>
      </c>
      <c r="AB22">
        <v>1633</v>
      </c>
      <c r="AC22" t="s">
        <v>138</v>
      </c>
      <c r="AD22">
        <v>70.94</v>
      </c>
      <c r="AE22">
        <v>0.59</v>
      </c>
      <c r="AF22">
        <v>0.02</v>
      </c>
      <c r="AG22">
        <v>982.57</v>
      </c>
      <c r="AH22">
        <v>-18159.96</v>
      </c>
      <c r="AI22">
        <v>-0.1</v>
      </c>
      <c r="AJ22">
        <v>141860.67</v>
      </c>
      <c r="AK22">
        <v>2181.58</v>
      </c>
      <c r="AL22">
        <v>0.24</v>
      </c>
      <c r="AM22">
        <v>1.54</v>
      </c>
      <c r="AN22" t="s">
        <v>138</v>
      </c>
      <c r="AO22">
        <v>3.28</v>
      </c>
      <c r="AP22">
        <v>0.01</v>
      </c>
      <c r="AQ22" t="s">
        <v>138</v>
      </c>
      <c r="AR22">
        <v>6.93</v>
      </c>
      <c r="AS22" t="s">
        <v>138</v>
      </c>
      <c r="AT22" t="s">
        <v>138</v>
      </c>
      <c r="AU22">
        <v>134.97</v>
      </c>
      <c r="AV22" t="s">
        <v>332</v>
      </c>
      <c r="AW22" s="2" t="s">
        <v>333</v>
      </c>
      <c r="AX22">
        <v>-2.66</v>
      </c>
      <c r="AY22">
        <v>2869</v>
      </c>
      <c r="AZ22">
        <v>-3</v>
      </c>
      <c r="BA22">
        <v>-0.42</v>
      </c>
      <c r="BB22">
        <v>-2.86</v>
      </c>
      <c r="BC22">
        <v>-3.26</v>
      </c>
      <c r="BD22">
        <v>-4.89</v>
      </c>
      <c r="BE22">
        <v>-2.86</v>
      </c>
      <c r="BF22">
        <v>-18.36</v>
      </c>
      <c r="BG22">
        <v>-2.1</v>
      </c>
      <c r="BH22">
        <v>-1.63</v>
      </c>
      <c r="BI22">
        <v>-20.59</v>
      </c>
      <c r="BJ22">
        <v>37.45</v>
      </c>
      <c r="BK22">
        <v>0</v>
      </c>
      <c r="BL22" t="s">
        <v>334</v>
      </c>
      <c r="BM22">
        <v>1.19</v>
      </c>
      <c r="BN22" t="s">
        <v>335</v>
      </c>
      <c r="BO22" t="s">
        <v>336</v>
      </c>
      <c r="BP22" s="2">
        <v>10.6</v>
      </c>
      <c r="BQ22">
        <v>10.6</v>
      </c>
      <c r="BR22">
        <v>0.81</v>
      </c>
      <c r="BS22">
        <v>-2.16</v>
      </c>
      <c r="BT22" t="s">
        <v>142</v>
      </c>
      <c r="BU22">
        <v>13</v>
      </c>
      <c r="BV22">
        <v>1</v>
      </c>
      <c r="BW22">
        <v>10</v>
      </c>
      <c r="BX22">
        <v>-0.78</v>
      </c>
      <c r="BY22">
        <v>0.3</v>
      </c>
      <c r="BZ22">
        <v>-2.69</v>
      </c>
      <c r="CA22">
        <v>-1.44</v>
      </c>
      <c r="CB22">
        <v>-2.68</v>
      </c>
      <c r="CC22">
        <v>0.31</v>
      </c>
      <c r="CD22">
        <v>20260425</v>
      </c>
      <c r="CE22">
        <v>20150626</v>
      </c>
      <c r="CF22">
        <v>176.29</v>
      </c>
      <c r="CG22" t="s">
        <v>138</v>
      </c>
      <c r="CH22">
        <v>35.06</v>
      </c>
      <c r="CI22" t="s">
        <v>152</v>
      </c>
      <c r="CJ22" s="2">
        <v>22597.16</v>
      </c>
      <c r="CK22">
        <v>3364.25</v>
      </c>
      <c r="CL22">
        <v>149.81</v>
      </c>
      <c r="CM22" s="2">
        <v>84.45</v>
      </c>
      <c r="CN22">
        <v>0</v>
      </c>
      <c r="CO22">
        <v>188.54</v>
      </c>
      <c r="CP22">
        <v>29.75</v>
      </c>
      <c r="CQ22">
        <v>0</v>
      </c>
      <c r="CR22">
        <v>5153.89</v>
      </c>
      <c r="CS22">
        <v>0</v>
      </c>
      <c r="CT22">
        <v>0</v>
      </c>
      <c r="CU22">
        <v>1.86</v>
      </c>
      <c r="CV22">
        <v>1821.27</v>
      </c>
      <c r="CW22" s="2">
        <v>162.32</v>
      </c>
      <c r="CX22" s="3">
        <v>78.63</v>
      </c>
      <c r="CY22">
        <v>83.69</v>
      </c>
      <c r="CZ22">
        <v>15.95</v>
      </c>
      <c r="DA22">
        <v>84.05</v>
      </c>
      <c r="DB22">
        <v>67.04</v>
      </c>
      <c r="DC22">
        <v>63.88</v>
      </c>
      <c r="DD22">
        <v>57.11</v>
      </c>
      <c r="DE22">
        <v>818.08</v>
      </c>
      <c r="DF22" s="2">
        <v>543.18</v>
      </c>
      <c r="DG22" s="3">
        <v>228.93</v>
      </c>
      <c r="DH22">
        <v>313875</v>
      </c>
      <c r="DI22">
        <v>34771</v>
      </c>
      <c r="DJ22" t="s">
        <v>337</v>
      </c>
      <c r="DK22" s="2">
        <v>-47.82</v>
      </c>
      <c r="DL22">
        <v>58.91</v>
      </c>
      <c r="DM22">
        <v>0.88</v>
      </c>
      <c r="DN22">
        <v>5.3</v>
      </c>
      <c r="DO22">
        <v>17.72</v>
      </c>
      <c r="DP22" s="2">
        <v>2.97</v>
      </c>
      <c r="DQ22" t="s">
        <v>277</v>
      </c>
      <c r="DR22">
        <v>18.52</v>
      </c>
      <c r="DS22">
        <v>10.33</v>
      </c>
      <c r="DT22">
        <v>4.64</v>
      </c>
      <c r="DU22">
        <v>3.08</v>
      </c>
      <c r="DV22">
        <v>14.99</v>
      </c>
      <c r="DW22" s="2" t="s">
        <v>338</v>
      </c>
      <c r="DX22">
        <v>51.56</v>
      </c>
      <c r="DY22" s="2">
        <v>51.56</v>
      </c>
      <c r="DZ22">
        <v>41.3</v>
      </c>
      <c r="EA22" s="2" t="s">
        <v>138</v>
      </c>
      <c r="EB22" s="2">
        <v>26228</v>
      </c>
      <c r="EC22" t="s">
        <v>138</v>
      </c>
      <c r="ED22">
        <v>601211</v>
      </c>
      <c r="EE22" t="s">
        <v>138</v>
      </c>
      <c r="EF22" t="s">
        <v>138</v>
      </c>
      <c r="EG22" t="s">
        <v>138</v>
      </c>
    </row>
    <row r="23" s="1" customFormat="1" spans="1:137">
      <c r="A23" s="4" t="str">
        <f>"003816"</f>
        <v>003816</v>
      </c>
      <c r="B23" s="4" t="s">
        <v>339</v>
      </c>
      <c r="C23" s="1">
        <v>-0.43</v>
      </c>
      <c r="D23" s="1">
        <v>4.62</v>
      </c>
      <c r="E23" s="1">
        <v>-0.02</v>
      </c>
      <c r="F23" s="1">
        <v>4.61</v>
      </c>
      <c r="G23" s="1">
        <v>4.62</v>
      </c>
      <c r="H23" s="1">
        <v>791845</v>
      </c>
      <c r="I23" s="1">
        <v>149</v>
      </c>
      <c r="J23" s="1">
        <v>-0.21</v>
      </c>
      <c r="K23" s="1">
        <v>0.2</v>
      </c>
      <c r="L23" s="1">
        <v>4.61</v>
      </c>
      <c r="M23" s="1">
        <v>4.66</v>
      </c>
      <c r="N23" s="1">
        <v>4.54</v>
      </c>
      <c r="O23" s="1">
        <v>4.64</v>
      </c>
      <c r="P23" s="5">
        <v>23.89</v>
      </c>
      <c r="Q23" s="1">
        <v>36523.28</v>
      </c>
      <c r="R23" s="1">
        <v>0.89</v>
      </c>
      <c r="S23" s="6" t="s">
        <v>340</v>
      </c>
      <c r="T23" s="4" t="s">
        <v>158</v>
      </c>
      <c r="U23" s="1">
        <v>2.59</v>
      </c>
      <c r="V23" s="1">
        <v>4.61</v>
      </c>
      <c r="W23" s="1">
        <v>423449</v>
      </c>
      <c r="X23" s="1">
        <v>368396</v>
      </c>
      <c r="Y23" s="1">
        <v>1.15</v>
      </c>
      <c r="Z23" s="1">
        <v>0</v>
      </c>
      <c r="AA23" s="1">
        <v>17381</v>
      </c>
      <c r="AB23" s="1">
        <v>4291</v>
      </c>
      <c r="AC23" s="4" t="s">
        <v>138</v>
      </c>
      <c r="AD23" s="1">
        <v>-8.58</v>
      </c>
      <c r="AE23" s="1">
        <v>0.71</v>
      </c>
      <c r="AF23" s="1">
        <v>0.03</v>
      </c>
      <c r="AG23" s="1">
        <v>121.04</v>
      </c>
      <c r="AH23" s="1">
        <v>-210.71</v>
      </c>
      <c r="AI23" s="1">
        <v>-0.01</v>
      </c>
      <c r="AJ23" s="1">
        <v>69908.75</v>
      </c>
      <c r="AK23" s="1">
        <v>412</v>
      </c>
      <c r="AL23" s="1">
        <v>0</v>
      </c>
      <c r="AM23" s="1">
        <v>0.59</v>
      </c>
      <c r="AN23" s="4" t="s">
        <v>138</v>
      </c>
      <c r="AO23" s="1">
        <v>1.46</v>
      </c>
      <c r="AP23" s="1">
        <v>0.01</v>
      </c>
      <c r="AQ23" s="4" t="s">
        <v>138</v>
      </c>
      <c r="AR23" s="1">
        <v>1.35</v>
      </c>
      <c r="AS23" s="4" t="s">
        <v>138</v>
      </c>
      <c r="AT23" s="4" t="s">
        <v>138</v>
      </c>
      <c r="AU23" s="1">
        <v>393.35</v>
      </c>
      <c r="AV23" s="4" t="s">
        <v>341</v>
      </c>
      <c r="AW23" s="6" t="s">
        <v>342</v>
      </c>
      <c r="AX23" s="1">
        <v>-1.06</v>
      </c>
      <c r="AY23" s="1">
        <v>2646</v>
      </c>
      <c r="AZ23" s="1">
        <v>-2</v>
      </c>
      <c r="BA23" s="1">
        <v>-0.43</v>
      </c>
      <c r="BB23" s="1">
        <v>0</v>
      </c>
      <c r="BC23" s="1">
        <v>2.89</v>
      </c>
      <c r="BD23" s="1">
        <v>3.59</v>
      </c>
      <c r="BE23" s="1">
        <v>-0.65</v>
      </c>
      <c r="BF23" s="1">
        <v>18.16</v>
      </c>
      <c r="BG23" s="1">
        <v>35.09</v>
      </c>
      <c r="BH23" s="1">
        <v>0.22</v>
      </c>
      <c r="BI23" s="1">
        <v>22.87</v>
      </c>
      <c r="BJ23" s="1">
        <v>37.43</v>
      </c>
      <c r="BK23" s="1">
        <v>0</v>
      </c>
      <c r="BL23" s="4" t="s">
        <v>343</v>
      </c>
      <c r="BM23" s="1">
        <v>1.18</v>
      </c>
      <c r="BN23" s="4" t="s">
        <v>344</v>
      </c>
      <c r="BO23" s="4" t="s">
        <v>345</v>
      </c>
      <c r="BP23" s="5">
        <v>23.99</v>
      </c>
      <c r="BQ23" s="1">
        <v>23.99</v>
      </c>
      <c r="BR23" s="1">
        <v>0.09</v>
      </c>
      <c r="BS23" s="1">
        <v>0</v>
      </c>
      <c r="BT23" s="4" t="s">
        <v>346</v>
      </c>
      <c r="BU23" s="1">
        <v>10</v>
      </c>
      <c r="BV23" s="1">
        <v>10</v>
      </c>
      <c r="BW23" s="1">
        <v>12</v>
      </c>
      <c r="BX23" s="1">
        <v>-0.65</v>
      </c>
      <c r="BY23" s="1">
        <v>0.43</v>
      </c>
      <c r="BZ23" s="1">
        <v>-2.16</v>
      </c>
      <c r="CA23" s="1">
        <v>-0.65</v>
      </c>
      <c r="CB23" s="1">
        <v>-0.86</v>
      </c>
      <c r="CC23" s="1">
        <v>1.76</v>
      </c>
      <c r="CD23" s="1">
        <v>20260403</v>
      </c>
      <c r="CE23" s="1">
        <v>20190826</v>
      </c>
      <c r="CF23" s="1">
        <v>504.99</v>
      </c>
      <c r="CG23" s="4" t="s">
        <v>138</v>
      </c>
      <c r="CH23" s="1">
        <v>111.64</v>
      </c>
      <c r="CI23" s="4" t="s">
        <v>164</v>
      </c>
      <c r="CJ23" s="5">
        <v>5056.56</v>
      </c>
      <c r="CK23" s="1">
        <v>1231.88</v>
      </c>
      <c r="CL23" s="1">
        <v>530.26</v>
      </c>
      <c r="CM23" s="5">
        <v>65.15</v>
      </c>
      <c r="CN23" s="1">
        <v>778.91</v>
      </c>
      <c r="CO23" s="1">
        <v>2524.33</v>
      </c>
      <c r="CP23" s="1">
        <v>86.24</v>
      </c>
      <c r="CQ23" s="1">
        <v>1177.62</v>
      </c>
      <c r="CR23" s="1">
        <v>208.27</v>
      </c>
      <c r="CS23" s="1">
        <v>224.22</v>
      </c>
      <c r="CT23" s="1">
        <v>80.12</v>
      </c>
      <c r="CU23" s="1">
        <v>63.95</v>
      </c>
      <c r="CV23" s="1">
        <v>96.84</v>
      </c>
      <c r="CW23" s="5">
        <v>756.97</v>
      </c>
      <c r="CX23" s="7">
        <v>514.79</v>
      </c>
      <c r="CY23" s="1">
        <v>184.25</v>
      </c>
      <c r="CZ23" s="1">
        <v>23.53</v>
      </c>
      <c r="DA23" s="1">
        <v>186.03</v>
      </c>
      <c r="DB23" s="1">
        <v>147.31</v>
      </c>
      <c r="DC23" s="1">
        <v>97.65</v>
      </c>
      <c r="DD23" s="1">
        <v>91.13</v>
      </c>
      <c r="DE23" s="1">
        <v>534.48</v>
      </c>
      <c r="DF23" s="5">
        <v>299.71</v>
      </c>
      <c r="DG23" s="7">
        <v>43.12</v>
      </c>
      <c r="DH23" s="1">
        <v>251143</v>
      </c>
      <c r="DI23" s="1">
        <v>26797</v>
      </c>
      <c r="DJ23" s="4" t="s">
        <v>347</v>
      </c>
      <c r="DK23" s="5">
        <v>-9.9</v>
      </c>
      <c r="DL23" s="1">
        <v>-4.11</v>
      </c>
      <c r="DM23" s="1">
        <v>1.89</v>
      </c>
      <c r="DN23" s="1">
        <v>7.78</v>
      </c>
      <c r="DO23" s="1">
        <v>3.08</v>
      </c>
      <c r="DP23" s="5">
        <v>1.85</v>
      </c>
      <c r="DQ23" s="4" t="s">
        <v>348</v>
      </c>
      <c r="DR23" s="1">
        <v>2.44</v>
      </c>
      <c r="DS23" s="1">
        <v>0.19</v>
      </c>
      <c r="DT23" s="1">
        <v>1.06</v>
      </c>
      <c r="DU23" s="1">
        <v>0.59</v>
      </c>
      <c r="DV23" s="1">
        <v>27.22</v>
      </c>
      <c r="DW23" s="6" t="s">
        <v>349</v>
      </c>
      <c r="DX23" s="1">
        <v>31.99</v>
      </c>
      <c r="DY23" s="5">
        <v>24.34</v>
      </c>
      <c r="DZ23" s="1">
        <v>19.46</v>
      </c>
      <c r="EA23" s="5">
        <v>19.17</v>
      </c>
      <c r="EB23" s="5">
        <v>22928</v>
      </c>
      <c r="EC23" s="4" t="s">
        <v>138</v>
      </c>
      <c r="ED23" s="1">
        <v>3816</v>
      </c>
      <c r="EE23" s="1">
        <v>20260424</v>
      </c>
      <c r="EF23" s="1">
        <v>4.62</v>
      </c>
      <c r="EG23" s="1">
        <v>0</v>
      </c>
    </row>
    <row r="24" spans="1:137">
      <c r="A24" t="str">
        <f>"01109"</f>
        <v>01109</v>
      </c>
      <c r="B24" t="s">
        <v>350</v>
      </c>
      <c r="C24">
        <v>-3.04</v>
      </c>
      <c r="D24">
        <v>31.22</v>
      </c>
      <c r="E24">
        <v>-0.98</v>
      </c>
      <c r="F24">
        <v>31.22</v>
      </c>
      <c r="G24">
        <v>31.26</v>
      </c>
      <c r="H24">
        <v>8037189</v>
      </c>
      <c r="I24">
        <v>500</v>
      </c>
      <c r="J24">
        <v>0.06</v>
      </c>
      <c r="K24">
        <v>0.11</v>
      </c>
      <c r="L24">
        <v>32.1</v>
      </c>
      <c r="M24">
        <v>32.4</v>
      </c>
      <c r="N24">
        <v>31.14</v>
      </c>
      <c r="O24">
        <v>32.2</v>
      </c>
      <c r="P24" s="2" t="s">
        <v>138</v>
      </c>
      <c r="Q24">
        <v>25279.58</v>
      </c>
      <c r="R24">
        <v>1.05</v>
      </c>
      <c r="S24" s="2" t="s">
        <v>351</v>
      </c>
      <c r="U24">
        <v>3.91</v>
      </c>
      <c r="V24">
        <v>31.454</v>
      </c>
      <c r="W24">
        <v>3907939</v>
      </c>
      <c r="X24">
        <v>4129250</v>
      </c>
      <c r="Y24">
        <v>0.95</v>
      </c>
      <c r="Z24">
        <v>0</v>
      </c>
      <c r="AA24">
        <v>4500</v>
      </c>
      <c r="AB24">
        <v>34500</v>
      </c>
      <c r="AC24" t="s">
        <v>138</v>
      </c>
      <c r="AD24">
        <v>0</v>
      </c>
      <c r="AE24">
        <v>0</v>
      </c>
      <c r="AF24">
        <v>0</v>
      </c>
      <c r="AG24">
        <v>0</v>
      </c>
      <c r="AH24" t="s">
        <v>138</v>
      </c>
      <c r="AI24" t="s">
        <v>138</v>
      </c>
      <c r="AJ24" t="s">
        <v>138</v>
      </c>
      <c r="AK24" t="s">
        <v>138</v>
      </c>
      <c r="AL24" t="s">
        <v>138</v>
      </c>
      <c r="AM24" t="s">
        <v>138</v>
      </c>
      <c r="AN24" t="s">
        <v>138</v>
      </c>
      <c r="AO24" t="s">
        <v>138</v>
      </c>
      <c r="AP24" t="s">
        <v>138</v>
      </c>
      <c r="AQ24" t="s">
        <v>138</v>
      </c>
      <c r="AR24" t="s">
        <v>138</v>
      </c>
      <c r="AS24" t="s">
        <v>138</v>
      </c>
      <c r="AT24" t="s">
        <v>138</v>
      </c>
      <c r="AU24" t="s">
        <v>138</v>
      </c>
      <c r="AV24" t="s">
        <v>352</v>
      </c>
      <c r="AW24" s="2" t="s">
        <v>352</v>
      </c>
      <c r="AX24">
        <v>-3.31</v>
      </c>
      <c r="AY24">
        <v>3055</v>
      </c>
      <c r="AZ24" t="s">
        <v>138</v>
      </c>
      <c r="BA24" t="s">
        <v>138</v>
      </c>
      <c r="BB24">
        <v>0</v>
      </c>
      <c r="BC24" t="s">
        <v>138</v>
      </c>
      <c r="BD24" t="s">
        <v>138</v>
      </c>
      <c r="BE24" t="s">
        <v>138</v>
      </c>
      <c r="BF24" t="s">
        <v>138</v>
      </c>
      <c r="BG24" t="s">
        <v>138</v>
      </c>
      <c r="BH24" t="s">
        <v>138</v>
      </c>
      <c r="BI24">
        <v>14.78</v>
      </c>
      <c r="BJ24">
        <v>48.62</v>
      </c>
      <c r="BK24">
        <v>0</v>
      </c>
      <c r="BL24" t="s">
        <v>138</v>
      </c>
      <c r="BM24" t="s">
        <v>138</v>
      </c>
      <c r="BN24" t="s">
        <v>138</v>
      </c>
      <c r="BO24" t="s">
        <v>353</v>
      </c>
      <c r="BP24" s="2">
        <v>8.16</v>
      </c>
      <c r="BQ24">
        <v>8.16</v>
      </c>
      <c r="BR24">
        <v>0</v>
      </c>
      <c r="BS24" t="s">
        <v>138</v>
      </c>
      <c r="BT24" t="s">
        <v>142</v>
      </c>
      <c r="BX24">
        <v>-0.31</v>
      </c>
      <c r="BY24">
        <v>0.62</v>
      </c>
      <c r="BZ24">
        <v>-3.29</v>
      </c>
      <c r="CA24">
        <v>-2.32</v>
      </c>
      <c r="CB24">
        <v>-3.64</v>
      </c>
      <c r="CC24">
        <v>0.26</v>
      </c>
      <c r="CD24">
        <v>20251231</v>
      </c>
      <c r="CE24">
        <v>19961108</v>
      </c>
      <c r="CF24">
        <v>71.31</v>
      </c>
      <c r="CG24" t="s">
        <v>138</v>
      </c>
      <c r="CH24">
        <v>71.31</v>
      </c>
      <c r="CI24" t="s">
        <v>138</v>
      </c>
      <c r="CJ24" s="2">
        <v>10787.01</v>
      </c>
      <c r="CK24">
        <v>2894.84</v>
      </c>
      <c r="CL24">
        <v>1298.32</v>
      </c>
      <c r="CM24" s="2">
        <v>61.13</v>
      </c>
      <c r="CN24">
        <v>0</v>
      </c>
      <c r="CO24">
        <v>0</v>
      </c>
      <c r="CP24">
        <v>0</v>
      </c>
      <c r="CQ24">
        <v>0</v>
      </c>
      <c r="CR24" t="s">
        <v>138</v>
      </c>
      <c r="CS24">
        <v>0</v>
      </c>
      <c r="CT24">
        <v>0</v>
      </c>
      <c r="CU24" t="s">
        <v>138</v>
      </c>
      <c r="CV24">
        <v>0</v>
      </c>
      <c r="CW24" s="2">
        <v>2814.38</v>
      </c>
      <c r="CX24" s="3">
        <v>0</v>
      </c>
      <c r="CY24">
        <v>0</v>
      </c>
      <c r="CZ24">
        <v>0</v>
      </c>
      <c r="DA24">
        <v>0</v>
      </c>
      <c r="DB24">
        <v>0</v>
      </c>
      <c r="DC24">
        <v>254.18</v>
      </c>
      <c r="DD24" t="s">
        <v>138</v>
      </c>
      <c r="DE24">
        <v>0</v>
      </c>
      <c r="DF24" s="2">
        <v>0</v>
      </c>
      <c r="DG24" s="3">
        <v>0</v>
      </c>
      <c r="DH24">
        <v>0</v>
      </c>
      <c r="DI24" t="s">
        <v>138</v>
      </c>
      <c r="DJ24" t="s">
        <v>138</v>
      </c>
      <c r="DK24" s="2">
        <v>0</v>
      </c>
      <c r="DL24">
        <v>0</v>
      </c>
      <c r="DM24">
        <v>0.69</v>
      </c>
      <c r="DN24">
        <v>0</v>
      </c>
      <c r="DO24">
        <v>0.79</v>
      </c>
      <c r="DP24" s="2">
        <v>4.61</v>
      </c>
      <c r="DQ24">
        <v>3.941</v>
      </c>
      <c r="DR24">
        <v>44.94</v>
      </c>
      <c r="DS24">
        <v>0</v>
      </c>
      <c r="DT24">
        <v>0</v>
      </c>
      <c r="DU24">
        <v>0</v>
      </c>
      <c r="DV24">
        <v>30.51</v>
      </c>
      <c r="DW24" s="2">
        <v>8.78</v>
      </c>
      <c r="DX24" t="s">
        <v>138</v>
      </c>
      <c r="DY24" s="2">
        <v>0</v>
      </c>
      <c r="DZ24">
        <v>9.03</v>
      </c>
      <c r="EA24" s="2" t="s">
        <v>138</v>
      </c>
      <c r="EB24" s="2" t="s">
        <v>138</v>
      </c>
      <c r="EC24" t="s">
        <v>138</v>
      </c>
      <c r="ED24">
        <v>1109</v>
      </c>
      <c r="EE24" t="s">
        <v>138</v>
      </c>
      <c r="EF24" t="s">
        <v>138</v>
      </c>
      <c r="EG24" t="s">
        <v>138</v>
      </c>
    </row>
    <row r="25" spans="1:137">
      <c r="A25" t="str">
        <f>"688008"</f>
        <v>688008</v>
      </c>
      <c r="B25" t="s">
        <v>354</v>
      </c>
      <c r="C25">
        <v>9.86</v>
      </c>
      <c r="D25">
        <v>179.62</v>
      </c>
      <c r="E25">
        <v>16.12</v>
      </c>
      <c r="F25">
        <v>179.5</v>
      </c>
      <c r="G25">
        <v>179.62</v>
      </c>
      <c r="H25">
        <v>681163</v>
      </c>
      <c r="I25">
        <v>54</v>
      </c>
      <c r="J25">
        <v>0.74</v>
      </c>
      <c r="K25">
        <v>5.94</v>
      </c>
      <c r="L25">
        <v>174.77</v>
      </c>
      <c r="M25">
        <v>180.6</v>
      </c>
      <c r="N25">
        <v>171.07</v>
      </c>
      <c r="O25">
        <v>163.5</v>
      </c>
      <c r="P25" s="2">
        <v>98.2</v>
      </c>
      <c r="Q25">
        <v>1200174.08</v>
      </c>
      <c r="R25">
        <v>2.08</v>
      </c>
      <c r="S25" s="2" t="s">
        <v>204</v>
      </c>
      <c r="T25" t="s">
        <v>192</v>
      </c>
      <c r="U25">
        <v>5.83</v>
      </c>
      <c r="V25">
        <v>176.19</v>
      </c>
      <c r="W25">
        <v>311949</v>
      </c>
      <c r="X25">
        <v>369214</v>
      </c>
      <c r="Y25">
        <v>0.84</v>
      </c>
      <c r="Z25">
        <v>0</v>
      </c>
      <c r="AA25">
        <v>23</v>
      </c>
      <c r="AB25">
        <v>128</v>
      </c>
      <c r="AC25" t="s">
        <v>138</v>
      </c>
      <c r="AD25">
        <v>-6.01</v>
      </c>
      <c r="AE25">
        <v>0.7</v>
      </c>
      <c r="AF25">
        <v>0.16</v>
      </c>
      <c r="AG25">
        <v>20506.62</v>
      </c>
      <c r="AH25">
        <v>93986.92</v>
      </c>
      <c r="AI25">
        <v>0.49</v>
      </c>
      <c r="AJ25">
        <v>1025876.17</v>
      </c>
      <c r="AK25">
        <v>33717.38</v>
      </c>
      <c r="AL25">
        <v>0.51</v>
      </c>
      <c r="AM25">
        <v>3.29</v>
      </c>
      <c r="AN25" t="s">
        <v>138</v>
      </c>
      <c r="AO25">
        <v>8.55</v>
      </c>
      <c r="AP25">
        <v>0.18</v>
      </c>
      <c r="AQ25" t="s">
        <v>138</v>
      </c>
      <c r="AR25">
        <v>1.19</v>
      </c>
      <c r="AS25" t="s">
        <v>138</v>
      </c>
      <c r="AT25" t="s">
        <v>138</v>
      </c>
      <c r="AU25">
        <v>11.46</v>
      </c>
      <c r="AV25" t="s">
        <v>355</v>
      </c>
      <c r="AW25" s="2" t="s">
        <v>356</v>
      </c>
      <c r="AX25">
        <v>9.59</v>
      </c>
      <c r="AY25">
        <v>2878</v>
      </c>
      <c r="AZ25">
        <v>2</v>
      </c>
      <c r="BA25">
        <v>2.38</v>
      </c>
      <c r="BB25">
        <v>9.97</v>
      </c>
      <c r="BC25">
        <v>16.14</v>
      </c>
      <c r="BD25">
        <v>17.93</v>
      </c>
      <c r="BE25">
        <v>32.95</v>
      </c>
      <c r="BF25">
        <v>6.98</v>
      </c>
      <c r="BG25">
        <v>149.5</v>
      </c>
      <c r="BH25">
        <v>43.38</v>
      </c>
      <c r="BI25">
        <v>52.47</v>
      </c>
      <c r="BJ25">
        <v>163.84</v>
      </c>
      <c r="BK25">
        <v>0</v>
      </c>
      <c r="BL25" t="s">
        <v>357</v>
      </c>
      <c r="BM25">
        <v>6.4</v>
      </c>
      <c r="BN25" t="s">
        <v>358</v>
      </c>
      <c r="BO25" t="s">
        <v>359</v>
      </c>
      <c r="BP25" s="2">
        <v>89.39</v>
      </c>
      <c r="BQ25">
        <v>89.39</v>
      </c>
      <c r="BR25">
        <v>1.69</v>
      </c>
      <c r="BS25">
        <v>8.92</v>
      </c>
      <c r="BT25" t="s">
        <v>163</v>
      </c>
      <c r="BU25">
        <v>11</v>
      </c>
      <c r="BV25">
        <v>14</v>
      </c>
      <c r="BW25">
        <v>12</v>
      </c>
      <c r="BX25">
        <v>6.89</v>
      </c>
      <c r="BY25">
        <v>10.46</v>
      </c>
      <c r="BZ25">
        <v>4.63</v>
      </c>
      <c r="CA25">
        <v>7.76</v>
      </c>
      <c r="CB25">
        <v>-0.54</v>
      </c>
      <c r="CC25">
        <v>5</v>
      </c>
      <c r="CD25">
        <v>20260331</v>
      </c>
      <c r="CE25">
        <v>20190722</v>
      </c>
      <c r="CF25">
        <v>12.22</v>
      </c>
      <c r="CG25" t="s">
        <v>138</v>
      </c>
      <c r="CH25">
        <v>0.76</v>
      </c>
      <c r="CI25" t="s">
        <v>164</v>
      </c>
      <c r="CJ25" s="2">
        <v>137.48</v>
      </c>
      <c r="CK25">
        <v>129.24</v>
      </c>
      <c r="CL25">
        <v>-0.53</v>
      </c>
      <c r="CM25" s="2">
        <v>6.38</v>
      </c>
      <c r="CN25">
        <v>110.34</v>
      </c>
      <c r="CO25">
        <v>7.16</v>
      </c>
      <c r="CP25">
        <v>1.13</v>
      </c>
      <c r="CQ25">
        <v>7.7</v>
      </c>
      <c r="CR25">
        <v>84.79</v>
      </c>
      <c r="CS25">
        <v>8.96</v>
      </c>
      <c r="CT25">
        <v>5.68</v>
      </c>
      <c r="CU25">
        <v>0</v>
      </c>
      <c r="CV25">
        <v>61.14</v>
      </c>
      <c r="CW25" s="2">
        <v>54.56</v>
      </c>
      <c r="CX25" s="3">
        <v>20.61</v>
      </c>
      <c r="CY25">
        <v>23.22</v>
      </c>
      <c r="CZ25">
        <v>0.97</v>
      </c>
      <c r="DA25">
        <v>23.21</v>
      </c>
      <c r="DB25">
        <v>21.3</v>
      </c>
      <c r="DC25">
        <v>22.36</v>
      </c>
      <c r="DD25">
        <v>20.22</v>
      </c>
      <c r="DE25">
        <v>60.19</v>
      </c>
      <c r="DF25" s="2">
        <v>20.22</v>
      </c>
      <c r="DG25" s="3">
        <v>18.43</v>
      </c>
      <c r="DH25">
        <v>115748</v>
      </c>
      <c r="DI25">
        <v>9188</v>
      </c>
      <c r="DJ25" t="s">
        <v>360</v>
      </c>
      <c r="DK25" s="2">
        <v>58.35</v>
      </c>
      <c r="DL25">
        <v>49.94</v>
      </c>
      <c r="DM25">
        <v>15.93</v>
      </c>
      <c r="DN25">
        <v>108.57</v>
      </c>
      <c r="DO25">
        <v>40.23</v>
      </c>
      <c r="DP25" s="2">
        <v>0.35</v>
      </c>
      <c r="DQ25" t="s">
        <v>361</v>
      </c>
      <c r="DR25">
        <v>11.27</v>
      </c>
      <c r="DS25">
        <v>5</v>
      </c>
      <c r="DT25">
        <v>4.92</v>
      </c>
      <c r="DU25">
        <v>1.65</v>
      </c>
      <c r="DV25">
        <v>93.65</v>
      </c>
      <c r="DW25" s="2" t="s">
        <v>362</v>
      </c>
      <c r="DX25">
        <v>62.23</v>
      </c>
      <c r="DY25" s="2">
        <v>42.55</v>
      </c>
      <c r="DZ25">
        <v>39.03</v>
      </c>
      <c r="EA25" s="2">
        <v>9.15</v>
      </c>
      <c r="EB25" s="2">
        <v>784</v>
      </c>
      <c r="EC25" t="s">
        <v>202</v>
      </c>
      <c r="ED25">
        <v>688008</v>
      </c>
      <c r="EE25" t="s">
        <v>138</v>
      </c>
      <c r="EF25" t="s">
        <v>138</v>
      </c>
      <c r="EG25" t="s">
        <v>138</v>
      </c>
    </row>
    <row r="26" spans="1:137">
      <c r="A26" t="str">
        <f>"000651"</f>
        <v>000651</v>
      </c>
      <c r="B26" t="s">
        <v>363</v>
      </c>
      <c r="C26">
        <v>1.27</v>
      </c>
      <c r="D26">
        <v>37.58</v>
      </c>
      <c r="E26">
        <v>0.47</v>
      </c>
      <c r="F26">
        <v>37.57</v>
      </c>
      <c r="G26">
        <v>37.58</v>
      </c>
      <c r="H26">
        <v>323367</v>
      </c>
      <c r="I26">
        <v>91</v>
      </c>
      <c r="J26">
        <v>-0.04</v>
      </c>
      <c r="K26">
        <v>0.59</v>
      </c>
      <c r="L26">
        <v>37.01</v>
      </c>
      <c r="M26">
        <v>37.85</v>
      </c>
      <c r="N26">
        <v>36.98</v>
      </c>
      <c r="O26">
        <v>37.11</v>
      </c>
      <c r="P26" s="2">
        <v>7.36</v>
      </c>
      <c r="Q26">
        <v>121236.74</v>
      </c>
      <c r="R26">
        <v>2.05</v>
      </c>
      <c r="S26" s="2" t="s">
        <v>364</v>
      </c>
      <c r="T26" t="s">
        <v>365</v>
      </c>
      <c r="U26">
        <v>2.34</v>
      </c>
      <c r="V26">
        <v>37.49</v>
      </c>
      <c r="W26">
        <v>129392</v>
      </c>
      <c r="X26">
        <v>193975</v>
      </c>
      <c r="Y26">
        <v>0.67</v>
      </c>
      <c r="Z26">
        <v>0</v>
      </c>
      <c r="AA26">
        <v>81</v>
      </c>
      <c r="AB26">
        <v>13</v>
      </c>
      <c r="AC26" t="s">
        <v>138</v>
      </c>
      <c r="AD26">
        <v>-40.99</v>
      </c>
      <c r="AE26">
        <v>0.42</v>
      </c>
      <c r="AF26">
        <v>0.01</v>
      </c>
      <c r="AG26">
        <v>420.08</v>
      </c>
      <c r="AH26">
        <v>6583.06</v>
      </c>
      <c r="AI26">
        <v>0.04</v>
      </c>
      <c r="AJ26">
        <v>114110.2</v>
      </c>
      <c r="AK26">
        <v>508.52</v>
      </c>
      <c r="AL26">
        <v>0</v>
      </c>
      <c r="AM26">
        <v>0.45</v>
      </c>
      <c r="AN26" t="s">
        <v>138</v>
      </c>
      <c r="AO26">
        <v>1.26</v>
      </c>
      <c r="AP26">
        <v>0</v>
      </c>
      <c r="AQ26" t="s">
        <v>138</v>
      </c>
      <c r="AR26">
        <v>1.42</v>
      </c>
      <c r="AS26" t="s">
        <v>138</v>
      </c>
      <c r="AT26" t="s">
        <v>138</v>
      </c>
      <c r="AU26">
        <v>55.15</v>
      </c>
      <c r="AV26" t="s">
        <v>366</v>
      </c>
      <c r="AW26" s="2" t="s">
        <v>367</v>
      </c>
      <c r="AX26">
        <v>0.64</v>
      </c>
      <c r="AY26">
        <v>2850</v>
      </c>
      <c r="AZ26">
        <v>4</v>
      </c>
      <c r="BA26">
        <v>0.41</v>
      </c>
      <c r="BB26">
        <v>1.73</v>
      </c>
      <c r="BC26">
        <v>1.73</v>
      </c>
      <c r="BD26">
        <v>1.13</v>
      </c>
      <c r="BE26">
        <v>-0.79</v>
      </c>
      <c r="BF26">
        <v>-5.7</v>
      </c>
      <c r="BG26">
        <v>-9.22</v>
      </c>
      <c r="BH26">
        <v>-0.64</v>
      </c>
      <c r="BI26">
        <v>-4.18</v>
      </c>
      <c r="BJ26">
        <v>24.23</v>
      </c>
      <c r="BK26">
        <v>0</v>
      </c>
      <c r="BL26" t="s">
        <v>368</v>
      </c>
      <c r="BM26">
        <v>0.78</v>
      </c>
      <c r="BN26" t="s">
        <v>369</v>
      </c>
      <c r="BO26" t="s">
        <v>370</v>
      </c>
      <c r="BP26" s="2">
        <v>6.56</v>
      </c>
      <c r="BQ26">
        <v>6.46</v>
      </c>
      <c r="BR26">
        <v>0.25</v>
      </c>
      <c r="BS26">
        <v>1.29</v>
      </c>
      <c r="BT26" t="s">
        <v>175</v>
      </c>
      <c r="BU26">
        <v>7</v>
      </c>
      <c r="BV26">
        <v>7</v>
      </c>
      <c r="BW26">
        <v>13</v>
      </c>
      <c r="BX26">
        <v>-0.27</v>
      </c>
      <c r="BY26">
        <v>1.99</v>
      </c>
      <c r="BZ26">
        <v>-0.35</v>
      </c>
      <c r="CA26">
        <v>1.02</v>
      </c>
      <c r="CB26">
        <v>-0.71</v>
      </c>
      <c r="CC26">
        <v>1.62</v>
      </c>
      <c r="CD26">
        <v>20251031</v>
      </c>
      <c r="CE26">
        <v>19961118</v>
      </c>
      <c r="CF26">
        <v>56.01</v>
      </c>
      <c r="CG26" t="s">
        <v>138</v>
      </c>
      <c r="CH26" t="s">
        <v>138</v>
      </c>
      <c r="CI26" t="s">
        <v>371</v>
      </c>
      <c r="CJ26" s="2">
        <v>3992.22</v>
      </c>
      <c r="CK26">
        <v>1444.24</v>
      </c>
      <c r="CL26">
        <v>40.88</v>
      </c>
      <c r="CM26" s="2">
        <v>62.8</v>
      </c>
      <c r="CN26">
        <v>2599.18</v>
      </c>
      <c r="CO26">
        <v>348.95</v>
      </c>
      <c r="CP26">
        <v>99.72</v>
      </c>
      <c r="CQ26">
        <v>2405.09</v>
      </c>
      <c r="CR26">
        <v>1162.35</v>
      </c>
      <c r="CS26">
        <v>253.42</v>
      </c>
      <c r="CT26">
        <v>150.2</v>
      </c>
      <c r="CU26">
        <v>137.11</v>
      </c>
      <c r="CV26">
        <v>13.19</v>
      </c>
      <c r="CW26" s="2">
        <v>1371.8</v>
      </c>
      <c r="CX26" s="3">
        <v>981.68</v>
      </c>
      <c r="CY26">
        <v>250.82</v>
      </c>
      <c r="CZ26">
        <v>1.41</v>
      </c>
      <c r="DA26">
        <v>251.11</v>
      </c>
      <c r="DB26">
        <v>215.77</v>
      </c>
      <c r="DC26">
        <v>214.61</v>
      </c>
      <c r="DD26">
        <v>205.85</v>
      </c>
      <c r="DE26">
        <v>1363.88</v>
      </c>
      <c r="DF26" s="2">
        <v>457.28</v>
      </c>
      <c r="DG26" s="3">
        <v>72.85</v>
      </c>
      <c r="DH26">
        <v>575123</v>
      </c>
      <c r="DI26">
        <v>7214</v>
      </c>
      <c r="DJ26" t="s">
        <v>372</v>
      </c>
      <c r="DK26" s="2">
        <v>-2.27</v>
      </c>
      <c r="DL26">
        <v>-6.5</v>
      </c>
      <c r="DM26">
        <v>1.46</v>
      </c>
      <c r="DN26">
        <v>4.6</v>
      </c>
      <c r="DO26">
        <v>1.53</v>
      </c>
      <c r="DP26" s="2">
        <v>8.06</v>
      </c>
      <c r="DQ26" t="s">
        <v>373</v>
      </c>
      <c r="DR26">
        <v>25.78</v>
      </c>
      <c r="DS26">
        <v>0.24</v>
      </c>
      <c r="DT26">
        <v>24.35</v>
      </c>
      <c r="DU26">
        <v>8.16</v>
      </c>
      <c r="DV26">
        <v>36.55</v>
      </c>
      <c r="DW26" s="2" t="s">
        <v>374</v>
      </c>
      <c r="DX26">
        <v>28.44</v>
      </c>
      <c r="DY26" s="2">
        <v>18.28</v>
      </c>
      <c r="DZ26">
        <v>15.73</v>
      </c>
      <c r="EA26" s="2">
        <v>56.22</v>
      </c>
      <c r="EB26" s="2">
        <v>72808</v>
      </c>
      <c r="EC26" t="s">
        <v>138</v>
      </c>
      <c r="ED26">
        <v>651</v>
      </c>
      <c r="EE26" t="s">
        <v>138</v>
      </c>
      <c r="EF26" t="s">
        <v>138</v>
      </c>
      <c r="EG26" t="s">
        <v>138</v>
      </c>
    </row>
    <row r="27" spans="1:137">
      <c r="A27" t="str">
        <f>"09992"</f>
        <v>09992</v>
      </c>
      <c r="B27" t="s">
        <v>375</v>
      </c>
      <c r="C27">
        <v>-0.58</v>
      </c>
      <c r="D27">
        <v>155.6</v>
      </c>
      <c r="E27">
        <v>-0.9</v>
      </c>
      <c r="F27">
        <v>155.6</v>
      </c>
      <c r="G27">
        <v>155.7</v>
      </c>
      <c r="H27">
        <v>6786323</v>
      </c>
      <c r="I27">
        <v>800</v>
      </c>
      <c r="J27">
        <v>0.06</v>
      </c>
      <c r="K27">
        <v>0.51</v>
      </c>
      <c r="L27">
        <v>156.4</v>
      </c>
      <c r="M27">
        <v>157.4</v>
      </c>
      <c r="N27">
        <v>153.8</v>
      </c>
      <c r="O27">
        <v>156.5</v>
      </c>
      <c r="P27" s="2" t="s">
        <v>138</v>
      </c>
      <c r="Q27">
        <v>105369.41</v>
      </c>
      <c r="R27">
        <v>0.83</v>
      </c>
      <c r="S27" s="2" t="s">
        <v>376</v>
      </c>
      <c r="U27">
        <v>2.3</v>
      </c>
      <c r="V27">
        <v>155.284</v>
      </c>
      <c r="W27">
        <v>3393455</v>
      </c>
      <c r="X27">
        <v>3392868</v>
      </c>
      <c r="Y27">
        <v>1</v>
      </c>
      <c r="Z27">
        <v>0</v>
      </c>
      <c r="AA27">
        <v>5400</v>
      </c>
      <c r="AB27">
        <v>30400</v>
      </c>
      <c r="AC27" t="s">
        <v>138</v>
      </c>
      <c r="AD27">
        <v>0</v>
      </c>
      <c r="AE27">
        <v>0</v>
      </c>
      <c r="AF27">
        <v>0</v>
      </c>
      <c r="AG27">
        <v>0</v>
      </c>
      <c r="AH27" t="s">
        <v>138</v>
      </c>
      <c r="AI27" t="s">
        <v>138</v>
      </c>
      <c r="AJ27" t="s">
        <v>138</v>
      </c>
      <c r="AK27" t="s">
        <v>138</v>
      </c>
      <c r="AL27" t="s">
        <v>138</v>
      </c>
      <c r="AM27" t="s">
        <v>138</v>
      </c>
      <c r="AN27" t="s">
        <v>138</v>
      </c>
      <c r="AO27" t="s">
        <v>138</v>
      </c>
      <c r="AP27" t="s">
        <v>138</v>
      </c>
      <c r="AQ27" t="s">
        <v>138</v>
      </c>
      <c r="AR27" t="s">
        <v>138</v>
      </c>
      <c r="AS27" t="s">
        <v>138</v>
      </c>
      <c r="AT27" t="s">
        <v>138</v>
      </c>
      <c r="AU27" t="s">
        <v>138</v>
      </c>
      <c r="AV27" t="s">
        <v>377</v>
      </c>
      <c r="AW27" s="2" t="s">
        <v>377</v>
      </c>
      <c r="AX27">
        <v>-0.84</v>
      </c>
      <c r="AY27">
        <v>7503</v>
      </c>
      <c r="AZ27" t="s">
        <v>138</v>
      </c>
      <c r="BA27" t="s">
        <v>138</v>
      </c>
      <c r="BB27">
        <v>0</v>
      </c>
      <c r="BC27" t="s">
        <v>138</v>
      </c>
      <c r="BD27" t="s">
        <v>138</v>
      </c>
      <c r="BE27" t="s">
        <v>138</v>
      </c>
      <c r="BF27" t="s">
        <v>138</v>
      </c>
      <c r="BG27" t="s">
        <v>138</v>
      </c>
      <c r="BH27" t="s">
        <v>138</v>
      </c>
      <c r="BI27">
        <v>-17.1</v>
      </c>
      <c r="BJ27">
        <v>142.54</v>
      </c>
      <c r="BK27">
        <v>0</v>
      </c>
      <c r="BL27" t="s">
        <v>138</v>
      </c>
      <c r="BM27" t="s">
        <v>138</v>
      </c>
      <c r="BN27" t="s">
        <v>138</v>
      </c>
      <c r="BO27" t="s">
        <v>378</v>
      </c>
      <c r="BP27" s="2">
        <v>14.84</v>
      </c>
      <c r="BQ27">
        <v>14.84</v>
      </c>
      <c r="BR27">
        <v>0</v>
      </c>
      <c r="BS27" t="s">
        <v>138</v>
      </c>
      <c r="BT27" t="s">
        <v>142</v>
      </c>
      <c r="BX27">
        <v>-0.06</v>
      </c>
      <c r="BY27">
        <v>0.58</v>
      </c>
      <c r="BZ27">
        <v>-1.73</v>
      </c>
      <c r="CA27">
        <v>-0.78</v>
      </c>
      <c r="CB27">
        <v>-1.14</v>
      </c>
      <c r="CC27">
        <v>1.17</v>
      </c>
      <c r="CD27">
        <v>20251231</v>
      </c>
      <c r="CE27">
        <v>20201211</v>
      </c>
      <c r="CF27">
        <v>13.41</v>
      </c>
      <c r="CG27" t="s">
        <v>138</v>
      </c>
      <c r="CH27">
        <v>13.41</v>
      </c>
      <c r="CI27" t="s">
        <v>138</v>
      </c>
      <c r="CJ27" s="2">
        <v>321.01</v>
      </c>
      <c r="CK27">
        <v>222.78</v>
      </c>
      <c r="CL27">
        <v>3.75</v>
      </c>
      <c r="CM27" s="2">
        <v>29.43</v>
      </c>
      <c r="CN27">
        <v>0</v>
      </c>
      <c r="CO27">
        <v>0</v>
      </c>
      <c r="CP27">
        <v>0</v>
      </c>
      <c r="CQ27">
        <v>0</v>
      </c>
      <c r="CR27" t="s">
        <v>138</v>
      </c>
      <c r="CS27">
        <v>0</v>
      </c>
      <c r="CT27">
        <v>0</v>
      </c>
      <c r="CU27" t="s">
        <v>138</v>
      </c>
      <c r="CV27">
        <v>0</v>
      </c>
      <c r="CW27" s="2">
        <v>371.2</v>
      </c>
      <c r="CX27" s="3">
        <v>0</v>
      </c>
      <c r="CY27">
        <v>0</v>
      </c>
      <c r="CZ27">
        <v>0</v>
      </c>
      <c r="DA27">
        <v>0</v>
      </c>
      <c r="DB27">
        <v>0</v>
      </c>
      <c r="DC27">
        <v>127.76</v>
      </c>
      <c r="DD27" t="s">
        <v>138</v>
      </c>
      <c r="DE27">
        <v>0</v>
      </c>
      <c r="DF27" s="2">
        <v>0</v>
      </c>
      <c r="DG27" s="3">
        <v>0</v>
      </c>
      <c r="DH27">
        <v>0</v>
      </c>
      <c r="DI27" t="s">
        <v>138</v>
      </c>
      <c r="DJ27" t="s">
        <v>138</v>
      </c>
      <c r="DK27" s="2">
        <v>0</v>
      </c>
      <c r="DL27">
        <v>0</v>
      </c>
      <c r="DM27">
        <v>8.47</v>
      </c>
      <c r="DN27">
        <v>0</v>
      </c>
      <c r="DO27">
        <v>5.62</v>
      </c>
      <c r="DP27" s="2">
        <v>0.57</v>
      </c>
      <c r="DQ27">
        <v>10.64</v>
      </c>
      <c r="DR27">
        <v>18.37</v>
      </c>
      <c r="DS27">
        <v>0</v>
      </c>
      <c r="DT27">
        <v>0</v>
      </c>
      <c r="DU27">
        <v>0</v>
      </c>
      <c r="DV27">
        <v>70.22</v>
      </c>
      <c r="DW27" s="2">
        <v>57.35</v>
      </c>
      <c r="DX27" t="s">
        <v>138</v>
      </c>
      <c r="DY27" s="2">
        <v>0</v>
      </c>
      <c r="DZ27">
        <v>34.42</v>
      </c>
      <c r="EA27" s="2" t="s">
        <v>138</v>
      </c>
      <c r="EB27" s="2" t="s">
        <v>138</v>
      </c>
      <c r="EC27" t="s">
        <v>138</v>
      </c>
      <c r="ED27">
        <v>9992</v>
      </c>
      <c r="EE27">
        <v>20260424</v>
      </c>
      <c r="EF27">
        <v>156.7</v>
      </c>
      <c r="EG27">
        <v>-0.7</v>
      </c>
    </row>
    <row r="28" spans="1:137">
      <c r="A28" t="str">
        <f>"601985"</f>
        <v>601985</v>
      </c>
      <c r="B28" t="s">
        <v>379</v>
      </c>
      <c r="C28">
        <v>-0.33</v>
      </c>
      <c r="D28">
        <v>9.04</v>
      </c>
      <c r="E28">
        <v>-0.03</v>
      </c>
      <c r="F28">
        <v>9.03</v>
      </c>
      <c r="G28">
        <v>9.04</v>
      </c>
      <c r="H28">
        <v>736535</v>
      </c>
      <c r="I28">
        <v>196</v>
      </c>
      <c r="J28">
        <v>-0.1</v>
      </c>
      <c r="K28">
        <v>0.39</v>
      </c>
      <c r="L28">
        <v>9.03</v>
      </c>
      <c r="M28">
        <v>9.1</v>
      </c>
      <c r="N28">
        <v>9</v>
      </c>
      <c r="O28">
        <v>9.07</v>
      </c>
      <c r="P28" s="2">
        <v>17.43</v>
      </c>
      <c r="Q28">
        <v>66688.95</v>
      </c>
      <c r="R28">
        <v>0.8</v>
      </c>
      <c r="S28" s="2" t="s">
        <v>340</v>
      </c>
      <c r="T28" t="s">
        <v>215</v>
      </c>
      <c r="U28">
        <v>1.1</v>
      </c>
      <c r="V28">
        <v>9.05</v>
      </c>
      <c r="W28">
        <v>389174</v>
      </c>
      <c r="X28">
        <v>347361</v>
      </c>
      <c r="Y28">
        <v>1.12</v>
      </c>
      <c r="Z28">
        <v>0</v>
      </c>
      <c r="AA28">
        <v>8463</v>
      </c>
      <c r="AB28">
        <v>313</v>
      </c>
      <c r="AC28" t="s">
        <v>138</v>
      </c>
      <c r="AD28">
        <v>28.56</v>
      </c>
      <c r="AE28">
        <v>0.6</v>
      </c>
      <c r="AF28">
        <v>0.02</v>
      </c>
      <c r="AG28">
        <v>388.99</v>
      </c>
      <c r="AH28">
        <v>-8071.84</v>
      </c>
      <c r="AI28">
        <v>-0.12</v>
      </c>
      <c r="AJ28">
        <v>124631.63</v>
      </c>
      <c r="AK28">
        <v>650.7</v>
      </c>
      <c r="AL28">
        <v>0</v>
      </c>
      <c r="AM28">
        <v>0.52</v>
      </c>
      <c r="AN28" t="s">
        <v>138</v>
      </c>
      <c r="AO28">
        <v>1.13</v>
      </c>
      <c r="AP28">
        <v>0.01</v>
      </c>
      <c r="AQ28" t="s">
        <v>138</v>
      </c>
      <c r="AR28">
        <v>1.04</v>
      </c>
      <c r="AS28" t="s">
        <v>138</v>
      </c>
      <c r="AT28" t="s">
        <v>138</v>
      </c>
      <c r="AU28">
        <v>188.83</v>
      </c>
      <c r="AV28" t="s">
        <v>380</v>
      </c>
      <c r="AW28" s="2" t="s">
        <v>381</v>
      </c>
      <c r="AX28">
        <v>-0.6</v>
      </c>
      <c r="AY28">
        <v>2743</v>
      </c>
      <c r="AZ28">
        <v>-2</v>
      </c>
      <c r="BA28">
        <v>-0.22</v>
      </c>
      <c r="BB28">
        <v>0.89</v>
      </c>
      <c r="BC28">
        <v>3.08</v>
      </c>
      <c r="BD28">
        <v>4.02</v>
      </c>
      <c r="BE28">
        <v>-1.31</v>
      </c>
      <c r="BF28">
        <v>1.11</v>
      </c>
      <c r="BG28">
        <v>-0.77</v>
      </c>
      <c r="BH28">
        <v>-0.11</v>
      </c>
      <c r="BI28">
        <v>4.75</v>
      </c>
      <c r="BJ28">
        <v>17.72</v>
      </c>
      <c r="BK28">
        <v>0</v>
      </c>
      <c r="BL28" t="s">
        <v>382</v>
      </c>
      <c r="BM28">
        <v>0.96</v>
      </c>
      <c r="BN28" t="s">
        <v>383</v>
      </c>
      <c r="BO28" t="s">
        <v>384</v>
      </c>
      <c r="BP28" s="2">
        <v>23.78</v>
      </c>
      <c r="BQ28">
        <v>21.25</v>
      </c>
      <c r="BR28">
        <v>0.13</v>
      </c>
      <c r="BS28">
        <v>0.33</v>
      </c>
      <c r="BT28" t="s">
        <v>175</v>
      </c>
      <c r="BU28">
        <v>10</v>
      </c>
      <c r="BV28">
        <v>7</v>
      </c>
      <c r="BW28">
        <v>11</v>
      </c>
      <c r="BX28">
        <v>-0.44</v>
      </c>
      <c r="BY28">
        <v>0.33</v>
      </c>
      <c r="BZ28">
        <v>-0.77</v>
      </c>
      <c r="CA28">
        <v>-0.22</v>
      </c>
      <c r="CB28">
        <v>-0.66</v>
      </c>
      <c r="CC28">
        <v>0.44</v>
      </c>
      <c r="CD28">
        <v>20260416</v>
      </c>
      <c r="CE28">
        <v>20150610</v>
      </c>
      <c r="CF28">
        <v>205.68</v>
      </c>
      <c r="CG28" t="s">
        <v>138</v>
      </c>
      <c r="CH28" t="s">
        <v>138</v>
      </c>
      <c r="CI28" t="s">
        <v>371</v>
      </c>
      <c r="CJ28" s="2">
        <v>7207.17</v>
      </c>
      <c r="CK28">
        <v>1165.75</v>
      </c>
      <c r="CL28">
        <v>1072.46</v>
      </c>
      <c r="CM28" s="2">
        <v>68.94</v>
      </c>
      <c r="CN28">
        <v>884.21</v>
      </c>
      <c r="CO28">
        <v>3497.57</v>
      </c>
      <c r="CP28">
        <v>76.41</v>
      </c>
      <c r="CQ28">
        <v>1003.69</v>
      </c>
      <c r="CR28">
        <v>188.03</v>
      </c>
      <c r="CS28">
        <v>346.09</v>
      </c>
      <c r="CT28">
        <v>254.17</v>
      </c>
      <c r="CU28">
        <v>4.29</v>
      </c>
      <c r="CV28">
        <v>419.02</v>
      </c>
      <c r="CW28" s="2">
        <v>616.35</v>
      </c>
      <c r="CX28" s="3">
        <v>345.27</v>
      </c>
      <c r="CY28">
        <v>198.42</v>
      </c>
      <c r="CZ28">
        <v>1.76</v>
      </c>
      <c r="DA28">
        <v>198.47</v>
      </c>
      <c r="DB28">
        <v>154.97</v>
      </c>
      <c r="DC28">
        <v>80.02</v>
      </c>
      <c r="DD28">
        <v>79.58</v>
      </c>
      <c r="DE28">
        <v>463.71</v>
      </c>
      <c r="DF28" s="2">
        <v>302.66</v>
      </c>
      <c r="DG28" s="3">
        <v>-9.37</v>
      </c>
      <c r="DH28">
        <v>506436</v>
      </c>
      <c r="DI28">
        <v>15153</v>
      </c>
      <c r="DJ28" t="s">
        <v>385</v>
      </c>
      <c r="DK28" s="2">
        <v>-10.42</v>
      </c>
      <c r="DL28">
        <v>8.16</v>
      </c>
      <c r="DM28">
        <v>1.61</v>
      </c>
      <c r="DN28">
        <v>6.14</v>
      </c>
      <c r="DO28">
        <v>3.02</v>
      </c>
      <c r="DP28" s="2">
        <v>1.98</v>
      </c>
      <c r="DQ28" t="s">
        <v>386</v>
      </c>
      <c r="DR28">
        <v>5.62</v>
      </c>
      <c r="DS28">
        <v>2.04</v>
      </c>
      <c r="DT28">
        <v>2.25</v>
      </c>
      <c r="DU28">
        <v>1.47</v>
      </c>
      <c r="DV28">
        <v>19</v>
      </c>
      <c r="DW28" s="2" t="s">
        <v>387</v>
      </c>
      <c r="DX28">
        <v>43.98</v>
      </c>
      <c r="DY28" s="2">
        <v>32.19</v>
      </c>
      <c r="DZ28">
        <v>25.14</v>
      </c>
      <c r="EA28" s="2">
        <v>7.57</v>
      </c>
      <c r="EB28" s="2">
        <v>20355</v>
      </c>
      <c r="EC28" t="s">
        <v>138</v>
      </c>
      <c r="ED28">
        <v>601985</v>
      </c>
      <c r="EE28" t="s">
        <v>138</v>
      </c>
      <c r="EF28" t="s">
        <v>138</v>
      </c>
      <c r="EG28" t="s">
        <v>138</v>
      </c>
    </row>
    <row r="29" spans="1:137">
      <c r="A29" t="str">
        <f>"600016"</f>
        <v>600016</v>
      </c>
      <c r="B29" t="s">
        <v>388</v>
      </c>
      <c r="C29">
        <v>0.27</v>
      </c>
      <c r="D29">
        <v>3.76</v>
      </c>
      <c r="E29">
        <v>0.01</v>
      </c>
      <c r="F29">
        <v>3.75</v>
      </c>
      <c r="G29">
        <v>3.76</v>
      </c>
      <c r="H29">
        <v>1065750</v>
      </c>
      <c r="I29">
        <v>73</v>
      </c>
      <c r="J29">
        <v>0</v>
      </c>
      <c r="K29">
        <v>0.3</v>
      </c>
      <c r="L29">
        <v>3.74</v>
      </c>
      <c r="M29">
        <v>3.77</v>
      </c>
      <c r="N29">
        <v>3.74</v>
      </c>
      <c r="O29">
        <v>3.75</v>
      </c>
      <c r="P29" s="2">
        <v>5.39</v>
      </c>
      <c r="Q29">
        <v>40043.28</v>
      </c>
      <c r="R29">
        <v>1.01</v>
      </c>
      <c r="S29" s="2" t="s">
        <v>389</v>
      </c>
      <c r="T29" t="s">
        <v>215</v>
      </c>
      <c r="U29">
        <v>0.8</v>
      </c>
      <c r="V29">
        <v>3.76</v>
      </c>
      <c r="W29">
        <v>513831</v>
      </c>
      <c r="X29">
        <v>551919</v>
      </c>
      <c r="Y29">
        <v>0.93</v>
      </c>
      <c r="Z29">
        <v>0</v>
      </c>
      <c r="AA29">
        <v>49562</v>
      </c>
      <c r="AB29">
        <v>219250</v>
      </c>
      <c r="AC29" t="s">
        <v>138</v>
      </c>
      <c r="AD29">
        <v>-21.64</v>
      </c>
      <c r="AE29">
        <v>0.47</v>
      </c>
      <c r="AF29">
        <v>0.01</v>
      </c>
      <c r="AG29">
        <v>221.23</v>
      </c>
      <c r="AH29">
        <v>-3521.1</v>
      </c>
      <c r="AI29">
        <v>-0.03</v>
      </c>
      <c r="AJ29">
        <v>63765.02</v>
      </c>
      <c r="AK29">
        <v>290.66</v>
      </c>
      <c r="AL29">
        <v>0</v>
      </c>
      <c r="AM29">
        <v>0.46</v>
      </c>
      <c r="AN29" t="s">
        <v>138</v>
      </c>
      <c r="AO29">
        <v>1.06</v>
      </c>
      <c r="AP29">
        <v>0</v>
      </c>
      <c r="AQ29" t="s">
        <v>138</v>
      </c>
      <c r="AR29">
        <v>2.09</v>
      </c>
      <c r="AS29" t="s">
        <v>138</v>
      </c>
      <c r="AT29" t="s">
        <v>138</v>
      </c>
      <c r="AU29">
        <v>354.62</v>
      </c>
      <c r="AV29" t="s">
        <v>390</v>
      </c>
      <c r="AW29" s="2" t="s">
        <v>391</v>
      </c>
      <c r="AX29">
        <v>0</v>
      </c>
      <c r="AY29">
        <v>2586</v>
      </c>
      <c r="AZ29">
        <v>2</v>
      </c>
      <c r="BA29">
        <v>0.27</v>
      </c>
      <c r="BB29">
        <v>0.54</v>
      </c>
      <c r="BC29">
        <v>1.35</v>
      </c>
      <c r="BD29">
        <v>1.62</v>
      </c>
      <c r="BE29">
        <v>-1.83</v>
      </c>
      <c r="BF29">
        <v>-0.26</v>
      </c>
      <c r="BG29">
        <v>-0.26</v>
      </c>
      <c r="BH29">
        <v>-0.8</v>
      </c>
      <c r="BI29">
        <v>-1.83</v>
      </c>
      <c r="BJ29">
        <v>48.91</v>
      </c>
      <c r="BK29">
        <v>0</v>
      </c>
      <c r="BL29" t="s">
        <v>392</v>
      </c>
      <c r="BM29">
        <v>0.38</v>
      </c>
      <c r="BN29" t="s">
        <v>393</v>
      </c>
      <c r="BO29" t="s">
        <v>394</v>
      </c>
      <c r="BP29" s="2">
        <v>5.37</v>
      </c>
      <c r="BQ29">
        <v>5.37</v>
      </c>
      <c r="BR29">
        <v>0.64</v>
      </c>
      <c r="BS29">
        <v>0.27</v>
      </c>
      <c r="BT29" t="s">
        <v>175</v>
      </c>
      <c r="BU29">
        <v>14</v>
      </c>
      <c r="BV29">
        <v>13</v>
      </c>
      <c r="BW29">
        <v>1</v>
      </c>
      <c r="BX29">
        <v>-0.27</v>
      </c>
      <c r="BY29">
        <v>0.53</v>
      </c>
      <c r="BZ29">
        <v>-0.27</v>
      </c>
      <c r="CA29">
        <v>0.27</v>
      </c>
      <c r="CB29">
        <v>-0.27</v>
      </c>
      <c r="CC29">
        <v>0.53</v>
      </c>
      <c r="CD29">
        <v>20260331</v>
      </c>
      <c r="CE29">
        <v>20001219</v>
      </c>
      <c r="CF29">
        <v>437.82</v>
      </c>
      <c r="CG29" t="s">
        <v>138</v>
      </c>
      <c r="CH29">
        <v>83.2</v>
      </c>
      <c r="CI29" t="s">
        <v>164</v>
      </c>
      <c r="CJ29" s="2">
        <v>78325.67</v>
      </c>
      <c r="CK29">
        <v>6896.37</v>
      </c>
      <c r="CL29">
        <v>135.6</v>
      </c>
      <c r="CM29" s="2">
        <v>91.02</v>
      </c>
      <c r="CN29">
        <v>0</v>
      </c>
      <c r="CO29">
        <v>483.39</v>
      </c>
      <c r="CP29">
        <v>88.11</v>
      </c>
      <c r="CQ29">
        <v>0</v>
      </c>
      <c r="CR29">
        <v>3808.38</v>
      </c>
      <c r="CS29">
        <v>0</v>
      </c>
      <c r="CT29">
        <v>0</v>
      </c>
      <c r="CU29" t="s">
        <v>138</v>
      </c>
      <c r="CV29">
        <v>581.41</v>
      </c>
      <c r="CW29" s="2">
        <v>1428.65</v>
      </c>
      <c r="CX29" s="3">
        <v>1100.22</v>
      </c>
      <c r="CY29">
        <v>328.43</v>
      </c>
      <c r="CZ29">
        <v>153.45</v>
      </c>
      <c r="DA29">
        <v>322.59</v>
      </c>
      <c r="DB29">
        <v>305.82</v>
      </c>
      <c r="DC29">
        <v>305.63</v>
      </c>
      <c r="DD29">
        <v>309.26</v>
      </c>
      <c r="DE29">
        <v>2909.98</v>
      </c>
      <c r="DF29" s="2">
        <v>-1574.76</v>
      </c>
      <c r="DG29" s="3">
        <v>-231.39</v>
      </c>
      <c r="DH29">
        <v>384361</v>
      </c>
      <c r="DI29">
        <v>73134</v>
      </c>
      <c r="DJ29" t="s">
        <v>395</v>
      </c>
      <c r="DK29" s="2">
        <v>-5.37</v>
      </c>
      <c r="DL29">
        <v>4.82</v>
      </c>
      <c r="DM29">
        <v>0.29</v>
      </c>
      <c r="DN29">
        <v>-1.05</v>
      </c>
      <c r="DO29">
        <v>1.15</v>
      </c>
      <c r="DP29" s="2">
        <v>5.04</v>
      </c>
      <c r="DQ29" t="s">
        <v>200</v>
      </c>
      <c r="DR29">
        <v>12.9</v>
      </c>
      <c r="DS29">
        <v>1.33</v>
      </c>
      <c r="DT29">
        <v>6.65</v>
      </c>
      <c r="DU29">
        <v>-3.6</v>
      </c>
      <c r="DV29">
        <v>8.82</v>
      </c>
      <c r="DW29" s="2" t="s">
        <v>396</v>
      </c>
      <c r="DX29">
        <v>22.99</v>
      </c>
      <c r="DY29" s="2">
        <v>22.99</v>
      </c>
      <c r="DZ29">
        <v>21.41</v>
      </c>
      <c r="EA29" s="2" t="s">
        <v>138</v>
      </c>
      <c r="EB29" s="2">
        <v>61658</v>
      </c>
      <c r="EC29" t="s">
        <v>138</v>
      </c>
      <c r="ED29">
        <v>600016</v>
      </c>
      <c r="EE29" t="s">
        <v>138</v>
      </c>
      <c r="EF29" t="s">
        <v>138</v>
      </c>
      <c r="EG29" t="s">
        <v>138</v>
      </c>
    </row>
    <row r="30" spans="1:137">
      <c r="A30" t="str">
        <f>"600104"</f>
        <v>600104</v>
      </c>
      <c r="B30" t="s">
        <v>397</v>
      </c>
      <c r="C30">
        <v>-0.07</v>
      </c>
      <c r="D30">
        <v>13.7</v>
      </c>
      <c r="E30">
        <v>-0.01</v>
      </c>
      <c r="F30">
        <v>13.7</v>
      </c>
      <c r="G30">
        <v>13.71</v>
      </c>
      <c r="H30">
        <v>207052</v>
      </c>
      <c r="I30">
        <v>1</v>
      </c>
      <c r="J30">
        <v>0</v>
      </c>
      <c r="K30">
        <v>0.18</v>
      </c>
      <c r="L30">
        <v>13.68</v>
      </c>
      <c r="M30">
        <v>13.75</v>
      </c>
      <c r="N30">
        <v>13.6</v>
      </c>
      <c r="O30">
        <v>13.71</v>
      </c>
      <c r="P30" s="2">
        <v>15.58</v>
      </c>
      <c r="Q30">
        <v>28314.65</v>
      </c>
      <c r="R30">
        <v>0.89</v>
      </c>
      <c r="S30" s="2" t="s">
        <v>398</v>
      </c>
      <c r="T30" t="s">
        <v>192</v>
      </c>
      <c r="U30">
        <v>1.09</v>
      </c>
      <c r="V30">
        <v>13.68</v>
      </c>
      <c r="W30">
        <v>96231</v>
      </c>
      <c r="X30">
        <v>110821</v>
      </c>
      <c r="Y30">
        <v>0.87</v>
      </c>
      <c r="Z30">
        <v>0</v>
      </c>
      <c r="AA30">
        <v>2490</v>
      </c>
      <c r="AB30">
        <v>2956</v>
      </c>
      <c r="AC30" t="s">
        <v>138</v>
      </c>
      <c r="AD30">
        <v>1.7</v>
      </c>
      <c r="AE30">
        <v>0.58</v>
      </c>
      <c r="AF30">
        <v>0.01</v>
      </c>
      <c r="AG30">
        <v>149.4</v>
      </c>
      <c r="AH30">
        <v>-2386.21</v>
      </c>
      <c r="AI30">
        <v>-0.05</v>
      </c>
      <c r="AJ30">
        <v>55262.14</v>
      </c>
      <c r="AK30">
        <v>301.64</v>
      </c>
      <c r="AL30">
        <v>-0.06</v>
      </c>
      <c r="AM30">
        <v>0.55</v>
      </c>
      <c r="AN30" t="s">
        <v>138</v>
      </c>
      <c r="AO30">
        <v>1.37</v>
      </c>
      <c r="AP30">
        <v>0.01</v>
      </c>
      <c r="AQ30" t="s">
        <v>138</v>
      </c>
      <c r="AR30">
        <v>1.56</v>
      </c>
      <c r="AS30" t="s">
        <v>138</v>
      </c>
      <c r="AT30" t="s">
        <v>138</v>
      </c>
      <c r="AU30">
        <v>114.95</v>
      </c>
      <c r="AV30" t="s">
        <v>399</v>
      </c>
      <c r="AW30" s="2" t="s">
        <v>399</v>
      </c>
      <c r="AX30">
        <v>-0.34</v>
      </c>
      <c r="AY30">
        <v>2414</v>
      </c>
      <c r="AZ30">
        <v>-2</v>
      </c>
      <c r="BA30">
        <v>-1.3</v>
      </c>
      <c r="BB30">
        <v>-0.95</v>
      </c>
      <c r="BC30">
        <v>-1.44</v>
      </c>
      <c r="BD30">
        <v>-3.18</v>
      </c>
      <c r="BE30">
        <v>-4.86</v>
      </c>
      <c r="BF30">
        <v>-8.43</v>
      </c>
      <c r="BG30">
        <v>-11.26</v>
      </c>
      <c r="BH30">
        <v>-6.1</v>
      </c>
      <c r="BI30">
        <v>-9.99</v>
      </c>
      <c r="BJ30">
        <v>51.69</v>
      </c>
      <c r="BK30">
        <v>1</v>
      </c>
      <c r="BL30" t="s">
        <v>400</v>
      </c>
      <c r="BM30">
        <v>0.59</v>
      </c>
      <c r="BN30" t="s">
        <v>401</v>
      </c>
      <c r="BO30" t="s">
        <v>402</v>
      </c>
      <c r="BP30" s="2">
        <v>15.6</v>
      </c>
      <c r="BQ30">
        <v>15.6</v>
      </c>
      <c r="BR30">
        <v>0.71</v>
      </c>
      <c r="BS30">
        <v>-0.65</v>
      </c>
      <c r="BT30" t="s">
        <v>163</v>
      </c>
      <c r="BU30">
        <v>9</v>
      </c>
      <c r="BV30">
        <v>9</v>
      </c>
      <c r="BW30">
        <v>13</v>
      </c>
      <c r="BX30">
        <v>-0.22</v>
      </c>
      <c r="BY30">
        <v>0.29</v>
      </c>
      <c r="BZ30">
        <v>-0.8</v>
      </c>
      <c r="CA30">
        <v>-0.22</v>
      </c>
      <c r="CB30">
        <v>-0.36</v>
      </c>
      <c r="CC30">
        <v>0.74</v>
      </c>
      <c r="CD30">
        <v>20260402</v>
      </c>
      <c r="CE30">
        <v>19971125</v>
      </c>
      <c r="CF30">
        <v>114.95</v>
      </c>
      <c r="CG30" t="s">
        <v>138</v>
      </c>
      <c r="CH30" t="s">
        <v>138</v>
      </c>
      <c r="CI30" t="s">
        <v>164</v>
      </c>
      <c r="CJ30" s="2">
        <v>9602.07</v>
      </c>
      <c r="CK30">
        <v>2988.12</v>
      </c>
      <c r="CL30">
        <v>624.93</v>
      </c>
      <c r="CM30" s="2">
        <v>62.37</v>
      </c>
      <c r="CN30">
        <v>6229.54</v>
      </c>
      <c r="CO30">
        <v>826.32</v>
      </c>
      <c r="CP30">
        <v>203.91</v>
      </c>
      <c r="CQ30">
        <v>5204.69</v>
      </c>
      <c r="CR30">
        <v>1510.46</v>
      </c>
      <c r="CS30">
        <v>796.4</v>
      </c>
      <c r="CT30">
        <v>820.53</v>
      </c>
      <c r="CU30">
        <v>302.9</v>
      </c>
      <c r="CV30">
        <v>556.36</v>
      </c>
      <c r="CW30" s="2">
        <v>6461.52</v>
      </c>
      <c r="CX30" s="3">
        <v>5809.44</v>
      </c>
      <c r="CY30">
        <v>254.32</v>
      </c>
      <c r="CZ30">
        <v>134.33</v>
      </c>
      <c r="DA30">
        <v>249.09</v>
      </c>
      <c r="DB30">
        <v>174.44</v>
      </c>
      <c r="DC30">
        <v>101.06</v>
      </c>
      <c r="DD30">
        <v>74.23</v>
      </c>
      <c r="DE30">
        <v>1739.88</v>
      </c>
      <c r="DF30" s="2">
        <v>343.07</v>
      </c>
      <c r="DG30" s="3">
        <v>-464.73</v>
      </c>
      <c r="DH30">
        <v>247983</v>
      </c>
      <c r="DI30">
        <v>14081</v>
      </c>
      <c r="DJ30" t="s">
        <v>403</v>
      </c>
      <c r="DK30" s="2">
        <v>506.45</v>
      </c>
      <c r="DL30">
        <v>5.22</v>
      </c>
      <c r="DM30">
        <v>0.53</v>
      </c>
      <c r="DN30">
        <v>4.59</v>
      </c>
      <c r="DO30">
        <v>0.24</v>
      </c>
      <c r="DP30" s="2">
        <v>1.94</v>
      </c>
      <c r="DQ30" t="s">
        <v>404</v>
      </c>
      <c r="DR30">
        <v>25.99</v>
      </c>
      <c r="DS30">
        <v>4.84</v>
      </c>
      <c r="DT30">
        <v>15.14</v>
      </c>
      <c r="DU30">
        <v>2.98</v>
      </c>
      <c r="DV30">
        <v>33.29</v>
      </c>
      <c r="DW30" s="2" t="s">
        <v>405</v>
      </c>
      <c r="DX30">
        <v>10.09</v>
      </c>
      <c r="DY30" s="2">
        <v>3.94</v>
      </c>
      <c r="DZ30">
        <v>2.7</v>
      </c>
      <c r="EA30" s="2">
        <v>181.04</v>
      </c>
      <c r="EB30" s="2">
        <v>179797</v>
      </c>
      <c r="EC30" t="s">
        <v>138</v>
      </c>
      <c r="ED30">
        <v>600104</v>
      </c>
      <c r="EE30" t="s">
        <v>138</v>
      </c>
      <c r="EF30" t="s">
        <v>138</v>
      </c>
      <c r="EG30" t="s">
        <v>138</v>
      </c>
    </row>
    <row r="31" spans="1:137">
      <c r="A31" t="str">
        <f>"601698"</f>
        <v>601698</v>
      </c>
      <c r="B31" t="s">
        <v>406</v>
      </c>
      <c r="C31">
        <v>-1.61</v>
      </c>
      <c r="D31">
        <v>35.51</v>
      </c>
      <c r="E31">
        <v>-0.58</v>
      </c>
      <c r="F31">
        <v>35.51</v>
      </c>
      <c r="G31">
        <v>35.52</v>
      </c>
      <c r="H31">
        <v>378789</v>
      </c>
      <c r="I31">
        <v>139</v>
      </c>
      <c r="J31">
        <v>0</v>
      </c>
      <c r="K31">
        <v>0.9</v>
      </c>
      <c r="L31">
        <v>35.7</v>
      </c>
      <c r="M31">
        <v>36.22</v>
      </c>
      <c r="N31">
        <v>35.33</v>
      </c>
      <c r="O31">
        <v>36.09</v>
      </c>
      <c r="P31" s="2">
        <v>339.97</v>
      </c>
      <c r="Q31">
        <v>135395.81</v>
      </c>
      <c r="R31">
        <v>0.49</v>
      </c>
      <c r="S31" s="2" t="s">
        <v>407</v>
      </c>
      <c r="T31" t="s">
        <v>215</v>
      </c>
      <c r="U31">
        <v>2.47</v>
      </c>
      <c r="V31">
        <v>35.74</v>
      </c>
      <c r="W31">
        <v>205246</v>
      </c>
      <c r="X31">
        <v>173543</v>
      </c>
      <c r="Y31">
        <v>1.18</v>
      </c>
      <c r="Z31">
        <v>0</v>
      </c>
      <c r="AA31">
        <v>262</v>
      </c>
      <c r="AB31">
        <v>369</v>
      </c>
      <c r="AC31" t="s">
        <v>138</v>
      </c>
      <c r="AD31">
        <v>83.3</v>
      </c>
      <c r="AE31">
        <v>0.53</v>
      </c>
      <c r="AF31">
        <v>0.08</v>
      </c>
      <c r="AG31">
        <v>970.3</v>
      </c>
      <c r="AH31">
        <v>-6599.93</v>
      </c>
      <c r="AI31">
        <v>-0.21</v>
      </c>
      <c r="AJ31">
        <v>339175.91</v>
      </c>
      <c r="AK31">
        <v>2212.33</v>
      </c>
      <c r="AL31">
        <v>0.2</v>
      </c>
      <c r="AM31">
        <v>0.65</v>
      </c>
      <c r="AN31" t="s">
        <v>138</v>
      </c>
      <c r="AO31">
        <v>1.16</v>
      </c>
      <c r="AP31">
        <v>0.07</v>
      </c>
      <c r="AQ31" t="s">
        <v>138</v>
      </c>
      <c r="AR31">
        <v>0.98</v>
      </c>
      <c r="AS31" t="s">
        <v>138</v>
      </c>
      <c r="AT31" t="s">
        <v>138</v>
      </c>
      <c r="AU31">
        <v>42.24</v>
      </c>
      <c r="AV31" t="s">
        <v>408</v>
      </c>
      <c r="AW31" s="2" t="s">
        <v>408</v>
      </c>
      <c r="AX31">
        <v>-1.87</v>
      </c>
      <c r="AY31">
        <v>2876</v>
      </c>
      <c r="AZ31">
        <v>-2</v>
      </c>
      <c r="BA31">
        <v>-5.52</v>
      </c>
      <c r="BB31">
        <v>-5.83</v>
      </c>
      <c r="BC31">
        <v>-5</v>
      </c>
      <c r="BD31">
        <v>8.56</v>
      </c>
      <c r="BE31">
        <v>11.67</v>
      </c>
      <c r="BF31">
        <v>-8.36</v>
      </c>
      <c r="BG31">
        <v>81.27</v>
      </c>
      <c r="BH31">
        <v>7.6</v>
      </c>
      <c r="BI31">
        <v>-0.61</v>
      </c>
      <c r="BJ31">
        <v>190.15</v>
      </c>
      <c r="BK31">
        <v>7</v>
      </c>
      <c r="BL31" t="s">
        <v>409</v>
      </c>
      <c r="BM31">
        <v>4.34</v>
      </c>
      <c r="BN31" t="s">
        <v>410</v>
      </c>
      <c r="BO31" t="s">
        <v>411</v>
      </c>
      <c r="BP31" s="2">
        <v>345.52</v>
      </c>
      <c r="BQ31">
        <v>345.52</v>
      </c>
      <c r="BR31">
        <v>1.54</v>
      </c>
      <c r="BS31">
        <v>-4.39</v>
      </c>
      <c r="BT31" t="s">
        <v>163</v>
      </c>
      <c r="BU31">
        <v>11</v>
      </c>
      <c r="BV31">
        <v>1</v>
      </c>
      <c r="BW31">
        <v>10</v>
      </c>
      <c r="BX31">
        <v>-1.08</v>
      </c>
      <c r="BY31">
        <v>0.36</v>
      </c>
      <c r="BZ31">
        <v>-2.11</v>
      </c>
      <c r="CA31">
        <v>-0.97</v>
      </c>
      <c r="CB31">
        <v>-1.96</v>
      </c>
      <c r="CC31">
        <v>0.51</v>
      </c>
      <c r="CD31">
        <v>20260401</v>
      </c>
      <c r="CE31">
        <v>20190628</v>
      </c>
      <c r="CF31">
        <v>42.24</v>
      </c>
      <c r="CG31" t="s">
        <v>138</v>
      </c>
      <c r="CH31" t="s">
        <v>138</v>
      </c>
      <c r="CI31" t="s">
        <v>164</v>
      </c>
      <c r="CJ31" s="2">
        <v>224.06</v>
      </c>
      <c r="CK31">
        <v>159.88</v>
      </c>
      <c r="CL31">
        <v>42.61</v>
      </c>
      <c r="CM31" s="2">
        <v>9.63</v>
      </c>
      <c r="CN31">
        <v>90.72</v>
      </c>
      <c r="CO31">
        <v>104.75</v>
      </c>
      <c r="CP31">
        <v>14.89</v>
      </c>
      <c r="CQ31">
        <v>14.12</v>
      </c>
      <c r="CR31">
        <v>54.43</v>
      </c>
      <c r="CS31">
        <v>0.37</v>
      </c>
      <c r="CT31">
        <v>6.56</v>
      </c>
      <c r="CU31">
        <v>8.53</v>
      </c>
      <c r="CV31">
        <v>77.9</v>
      </c>
      <c r="CW31" s="2">
        <v>26.45</v>
      </c>
      <c r="CX31" s="3">
        <v>18.66</v>
      </c>
      <c r="CY31">
        <v>6.05</v>
      </c>
      <c r="CZ31">
        <v>0.06</v>
      </c>
      <c r="DA31">
        <v>6.12</v>
      </c>
      <c r="DB31">
        <v>5.3</v>
      </c>
      <c r="DC31">
        <v>4.41</v>
      </c>
      <c r="DD31">
        <v>3.92</v>
      </c>
      <c r="DE31">
        <v>34.16</v>
      </c>
      <c r="DF31" s="2">
        <v>13.67</v>
      </c>
      <c r="DG31" s="3">
        <v>-13.58</v>
      </c>
      <c r="DH31">
        <v>365735</v>
      </c>
      <c r="DI31">
        <v>2388</v>
      </c>
      <c r="DJ31" t="s">
        <v>412</v>
      </c>
      <c r="DK31" s="2">
        <v>-2.92</v>
      </c>
      <c r="DL31">
        <v>4.08</v>
      </c>
      <c r="DM31">
        <v>9.38</v>
      </c>
      <c r="DN31">
        <v>109.75</v>
      </c>
      <c r="DO31">
        <v>56.72</v>
      </c>
      <c r="DP31" s="2">
        <v>0.09</v>
      </c>
      <c r="DQ31" t="s">
        <v>413</v>
      </c>
      <c r="DR31">
        <v>3.79</v>
      </c>
      <c r="DS31">
        <v>1.84</v>
      </c>
      <c r="DT31">
        <v>0.81</v>
      </c>
      <c r="DU31">
        <v>0.32</v>
      </c>
      <c r="DV31">
        <v>88.11</v>
      </c>
      <c r="DW31" s="2" t="s">
        <v>414</v>
      </c>
      <c r="DX31">
        <v>29.45</v>
      </c>
      <c r="DY31" s="2">
        <v>22.87</v>
      </c>
      <c r="DZ31">
        <v>20.02</v>
      </c>
      <c r="EA31" s="2">
        <v>0.76</v>
      </c>
      <c r="EB31" s="2">
        <v>620</v>
      </c>
      <c r="EC31" t="s">
        <v>138</v>
      </c>
      <c r="ED31">
        <v>601698</v>
      </c>
      <c r="EE31" t="s">
        <v>138</v>
      </c>
      <c r="EF31" t="s">
        <v>138</v>
      </c>
      <c r="EG31" t="s">
        <v>138</v>
      </c>
    </row>
    <row r="32" spans="1:137">
      <c r="A32" t="str">
        <f>"00027"</f>
        <v>00027</v>
      </c>
      <c r="B32" t="s">
        <v>415</v>
      </c>
      <c r="C32">
        <v>1.08</v>
      </c>
      <c r="D32">
        <v>33.54</v>
      </c>
      <c r="E32">
        <v>0.36</v>
      </c>
      <c r="F32">
        <v>33.54</v>
      </c>
      <c r="G32">
        <v>33.56</v>
      </c>
      <c r="H32">
        <v>14531559</v>
      </c>
      <c r="I32">
        <v>1000</v>
      </c>
      <c r="J32">
        <v>-0.06</v>
      </c>
      <c r="K32">
        <v>0.33</v>
      </c>
      <c r="L32">
        <v>33.08</v>
      </c>
      <c r="M32">
        <v>33.66</v>
      </c>
      <c r="N32">
        <v>32.68</v>
      </c>
      <c r="O32">
        <v>33.18</v>
      </c>
      <c r="P32" s="2" t="s">
        <v>138</v>
      </c>
      <c r="Q32">
        <v>48486.96</v>
      </c>
      <c r="R32">
        <v>1.76</v>
      </c>
      <c r="S32" s="2" t="s">
        <v>416</v>
      </c>
      <c r="U32">
        <v>2.95</v>
      </c>
      <c r="V32">
        <v>33.372</v>
      </c>
      <c r="W32">
        <v>9989879</v>
      </c>
      <c r="X32">
        <v>4541680</v>
      </c>
      <c r="Y32">
        <v>2.2</v>
      </c>
      <c r="Z32">
        <v>0</v>
      </c>
      <c r="AA32">
        <v>14000</v>
      </c>
      <c r="AB32">
        <v>12000</v>
      </c>
      <c r="AC32" t="s">
        <v>138</v>
      </c>
      <c r="AD32">
        <v>0</v>
      </c>
      <c r="AE32">
        <v>0</v>
      </c>
      <c r="AF32">
        <v>0</v>
      </c>
      <c r="AG32">
        <v>0</v>
      </c>
      <c r="AH32" t="s">
        <v>138</v>
      </c>
      <c r="AI32" t="s">
        <v>138</v>
      </c>
      <c r="AJ32" t="s">
        <v>138</v>
      </c>
      <c r="AK32" t="s">
        <v>138</v>
      </c>
      <c r="AL32" t="s">
        <v>138</v>
      </c>
      <c r="AM32" t="s">
        <v>138</v>
      </c>
      <c r="AN32" t="s">
        <v>138</v>
      </c>
      <c r="AO32" t="s">
        <v>138</v>
      </c>
      <c r="AP32" t="s">
        <v>138</v>
      </c>
      <c r="AQ32" t="s">
        <v>138</v>
      </c>
      <c r="AR32" t="s">
        <v>138</v>
      </c>
      <c r="AS32" t="s">
        <v>138</v>
      </c>
      <c r="AT32" t="s">
        <v>138</v>
      </c>
      <c r="AU32" t="s">
        <v>138</v>
      </c>
      <c r="AV32" t="s">
        <v>417</v>
      </c>
      <c r="AW32" s="2" t="s">
        <v>417</v>
      </c>
      <c r="AX32">
        <v>0.82</v>
      </c>
      <c r="AY32">
        <v>2748</v>
      </c>
      <c r="AZ32" t="s">
        <v>138</v>
      </c>
      <c r="BA32" t="s">
        <v>138</v>
      </c>
      <c r="BB32">
        <v>0</v>
      </c>
      <c r="BC32" t="s">
        <v>138</v>
      </c>
      <c r="BD32" t="s">
        <v>138</v>
      </c>
      <c r="BE32" t="s">
        <v>138</v>
      </c>
      <c r="BF32" t="s">
        <v>138</v>
      </c>
      <c r="BG32" t="s">
        <v>138</v>
      </c>
      <c r="BH32" t="s">
        <v>138</v>
      </c>
      <c r="BI32">
        <v>-12.47</v>
      </c>
      <c r="BJ32">
        <v>65.62</v>
      </c>
      <c r="BK32">
        <v>0</v>
      </c>
      <c r="BL32" t="s">
        <v>138</v>
      </c>
      <c r="BM32" t="s">
        <v>138</v>
      </c>
      <c r="BN32" t="s">
        <v>138</v>
      </c>
      <c r="BO32" t="s">
        <v>418</v>
      </c>
      <c r="BP32" s="2">
        <v>13.61</v>
      </c>
      <c r="BQ32">
        <v>13.61</v>
      </c>
      <c r="BR32">
        <v>0</v>
      </c>
      <c r="BS32" t="s">
        <v>138</v>
      </c>
      <c r="BT32" t="s">
        <v>142</v>
      </c>
      <c r="BX32">
        <v>-0.3</v>
      </c>
      <c r="BY32">
        <v>1.45</v>
      </c>
      <c r="BZ32">
        <v>-1.51</v>
      </c>
      <c r="CA32">
        <v>0.58</v>
      </c>
      <c r="CB32">
        <v>-0.36</v>
      </c>
      <c r="CC32">
        <v>2.63</v>
      </c>
      <c r="CD32">
        <v>20251231</v>
      </c>
      <c r="CE32">
        <v>19911007</v>
      </c>
      <c r="CF32">
        <v>43.79</v>
      </c>
      <c r="CG32" t="s">
        <v>138</v>
      </c>
      <c r="CH32">
        <v>43.79</v>
      </c>
      <c r="CI32" t="s">
        <v>138</v>
      </c>
      <c r="CJ32" s="2">
        <v>998.44</v>
      </c>
      <c r="CK32">
        <v>831.43</v>
      </c>
      <c r="CL32">
        <v>4.88</v>
      </c>
      <c r="CM32" s="2">
        <v>16.24</v>
      </c>
      <c r="CN32">
        <v>0</v>
      </c>
      <c r="CO32">
        <v>0</v>
      </c>
      <c r="CP32">
        <v>0</v>
      </c>
      <c r="CQ32">
        <v>0</v>
      </c>
      <c r="CR32" t="s">
        <v>138</v>
      </c>
      <c r="CS32">
        <v>0</v>
      </c>
      <c r="CT32">
        <v>0</v>
      </c>
      <c r="CU32" t="s">
        <v>138</v>
      </c>
      <c r="CV32">
        <v>0</v>
      </c>
      <c r="CW32" s="2">
        <v>492.42</v>
      </c>
      <c r="CX32" s="3">
        <v>0</v>
      </c>
      <c r="CY32">
        <v>0</v>
      </c>
      <c r="CZ32">
        <v>0</v>
      </c>
      <c r="DA32">
        <v>0</v>
      </c>
      <c r="DB32">
        <v>0</v>
      </c>
      <c r="DC32">
        <v>106.74</v>
      </c>
      <c r="DD32" t="s">
        <v>138</v>
      </c>
      <c r="DE32">
        <v>0</v>
      </c>
      <c r="DF32" s="2">
        <v>0</v>
      </c>
      <c r="DG32" s="3">
        <v>0</v>
      </c>
      <c r="DH32">
        <v>0</v>
      </c>
      <c r="DI32" t="s">
        <v>138</v>
      </c>
      <c r="DJ32" t="s">
        <v>138</v>
      </c>
      <c r="DK32" s="2">
        <v>0</v>
      </c>
      <c r="DL32">
        <v>0</v>
      </c>
      <c r="DM32">
        <v>1.77</v>
      </c>
      <c r="DN32">
        <v>0</v>
      </c>
      <c r="DO32">
        <v>2.98</v>
      </c>
      <c r="DP32" s="2">
        <v>3.58</v>
      </c>
      <c r="DQ32">
        <v>2.44</v>
      </c>
      <c r="DR32">
        <v>18.99</v>
      </c>
      <c r="DS32">
        <v>0</v>
      </c>
      <c r="DT32">
        <v>0</v>
      </c>
      <c r="DU32">
        <v>0</v>
      </c>
      <c r="DV32">
        <v>83.68</v>
      </c>
      <c r="DW32" s="2">
        <v>12.84</v>
      </c>
      <c r="DX32" t="s">
        <v>138</v>
      </c>
      <c r="DY32" s="2">
        <v>0</v>
      </c>
      <c r="DZ32">
        <v>21.68</v>
      </c>
      <c r="EA32" s="2" t="s">
        <v>138</v>
      </c>
      <c r="EB32" s="2" t="s">
        <v>138</v>
      </c>
      <c r="EC32" t="s">
        <v>138</v>
      </c>
      <c r="ED32">
        <v>27</v>
      </c>
      <c r="EE32">
        <v>20260424</v>
      </c>
      <c r="EF32" t="s">
        <v>138</v>
      </c>
      <c r="EG32" t="s">
        <v>138</v>
      </c>
    </row>
    <row r="33" s="1" customFormat="1" spans="1:137">
      <c r="A33" s="4" t="str">
        <f>"603501"</f>
        <v>603501</v>
      </c>
      <c r="B33" s="4" t="s">
        <v>419</v>
      </c>
      <c r="C33" s="1">
        <v>10</v>
      </c>
      <c r="D33" s="1">
        <v>104.63</v>
      </c>
      <c r="E33" s="1">
        <v>9.51</v>
      </c>
      <c r="F33" s="1">
        <v>104.63</v>
      </c>
      <c r="G33" s="4" t="s">
        <v>138</v>
      </c>
      <c r="H33" s="1">
        <v>510675</v>
      </c>
      <c r="I33" s="1">
        <v>3</v>
      </c>
      <c r="J33" s="1">
        <v>0</v>
      </c>
      <c r="K33" s="1">
        <v>4.22</v>
      </c>
      <c r="L33" s="1">
        <v>96.19</v>
      </c>
      <c r="M33" s="1">
        <v>104.63</v>
      </c>
      <c r="N33" s="1">
        <v>96.1</v>
      </c>
      <c r="O33" s="1">
        <v>95.12</v>
      </c>
      <c r="P33" s="5">
        <v>32.62</v>
      </c>
      <c r="Q33" s="1">
        <v>517950.16</v>
      </c>
      <c r="R33" s="1">
        <v>3.96</v>
      </c>
      <c r="S33" s="6" t="s">
        <v>204</v>
      </c>
      <c r="T33" s="4" t="s">
        <v>192</v>
      </c>
      <c r="U33" s="1">
        <v>8.97</v>
      </c>
      <c r="V33" s="1">
        <v>101.42</v>
      </c>
      <c r="W33" s="1">
        <v>231149</v>
      </c>
      <c r="X33" s="1">
        <v>279526</v>
      </c>
      <c r="Y33" s="1">
        <v>0.83</v>
      </c>
      <c r="Z33" s="1">
        <v>0</v>
      </c>
      <c r="AA33" s="1">
        <v>69620</v>
      </c>
      <c r="AB33" s="1">
        <v>0</v>
      </c>
      <c r="AC33" s="4" t="s">
        <v>138</v>
      </c>
      <c r="AD33" s="1">
        <v>0</v>
      </c>
      <c r="AE33" s="1">
        <v>0.03</v>
      </c>
      <c r="AF33" s="1">
        <v>0.01</v>
      </c>
      <c r="AG33" s="1">
        <v>163.23</v>
      </c>
      <c r="AH33" s="1">
        <v>99842.02</v>
      </c>
      <c r="AI33" s="1">
        <v>1.25</v>
      </c>
      <c r="AJ33" s="1">
        <v>330584.91</v>
      </c>
      <c r="AK33" s="1">
        <v>2419.18</v>
      </c>
      <c r="AL33" s="1">
        <v>0.2</v>
      </c>
      <c r="AM33" s="1">
        <v>0.73</v>
      </c>
      <c r="AN33" s="4" t="s">
        <v>138</v>
      </c>
      <c r="AO33" s="1">
        <v>2.83</v>
      </c>
      <c r="AP33" s="1">
        <v>0.03</v>
      </c>
      <c r="AQ33" s="4" t="s">
        <v>138</v>
      </c>
      <c r="AR33" s="1">
        <v>4.66</v>
      </c>
      <c r="AS33" s="1">
        <v>0.14</v>
      </c>
      <c r="AT33" s="1">
        <v>72843.4</v>
      </c>
      <c r="AU33" s="1">
        <v>12.1</v>
      </c>
      <c r="AV33" s="4" t="s">
        <v>420</v>
      </c>
      <c r="AW33" s="6" t="s">
        <v>421</v>
      </c>
      <c r="AX33" s="1">
        <v>9.73</v>
      </c>
      <c r="AY33" s="1">
        <v>2797</v>
      </c>
      <c r="AZ33" s="1">
        <v>2</v>
      </c>
      <c r="BA33" s="1">
        <v>2.9</v>
      </c>
      <c r="BB33" s="1">
        <v>11.07</v>
      </c>
      <c r="BC33" s="1">
        <v>11.57</v>
      </c>
      <c r="BD33" s="1">
        <v>10.34</v>
      </c>
      <c r="BE33" s="1">
        <v>3.57</v>
      </c>
      <c r="BF33" s="1">
        <v>-18.79</v>
      </c>
      <c r="BG33" s="1">
        <v>-13.59</v>
      </c>
      <c r="BH33" s="1">
        <v>10.18</v>
      </c>
      <c r="BI33" s="1">
        <v>-16.9</v>
      </c>
      <c r="BJ33" s="1">
        <v>75.32</v>
      </c>
      <c r="BK33" s="1">
        <v>0</v>
      </c>
      <c r="BL33" s="4" t="s">
        <v>422</v>
      </c>
      <c r="BM33" s="1">
        <v>6.71</v>
      </c>
      <c r="BN33" s="4" t="s">
        <v>423</v>
      </c>
      <c r="BO33" s="4" t="s">
        <v>424</v>
      </c>
      <c r="BP33" s="5">
        <v>29.65</v>
      </c>
      <c r="BQ33" s="1">
        <v>29.65</v>
      </c>
      <c r="BR33" s="1">
        <v>1.37</v>
      </c>
      <c r="BS33" s="1">
        <v>9.16</v>
      </c>
      <c r="BT33" s="4" t="s">
        <v>151</v>
      </c>
      <c r="BU33" s="1">
        <v>13</v>
      </c>
      <c r="BV33" s="1">
        <v>9</v>
      </c>
      <c r="BW33" s="1">
        <v>4</v>
      </c>
      <c r="BX33" s="1">
        <v>1.12</v>
      </c>
      <c r="BY33" s="1">
        <v>10</v>
      </c>
      <c r="BZ33" s="1">
        <v>1.03</v>
      </c>
      <c r="CA33" s="1">
        <v>6.62</v>
      </c>
      <c r="CB33" s="1">
        <v>0</v>
      </c>
      <c r="CC33" s="1">
        <v>8.88</v>
      </c>
      <c r="CD33" s="1">
        <v>20260402</v>
      </c>
      <c r="CE33" s="1">
        <v>20170504</v>
      </c>
      <c r="CF33" s="1">
        <v>12.61</v>
      </c>
      <c r="CG33" s="4" t="s">
        <v>138</v>
      </c>
      <c r="CH33" s="1">
        <v>0.51</v>
      </c>
      <c r="CI33" s="4" t="s">
        <v>164</v>
      </c>
      <c r="CJ33" s="5">
        <v>436.01</v>
      </c>
      <c r="CK33" s="1">
        <v>281.72</v>
      </c>
      <c r="CL33" s="1">
        <v>-0.18</v>
      </c>
      <c r="CM33" s="5">
        <v>35.43</v>
      </c>
      <c r="CN33" s="1">
        <v>264.67</v>
      </c>
      <c r="CO33" s="1">
        <v>34.42</v>
      </c>
      <c r="CP33" s="1">
        <v>19.96</v>
      </c>
      <c r="CQ33" s="1">
        <v>125.86</v>
      </c>
      <c r="CR33" s="1">
        <v>128.21</v>
      </c>
      <c r="CS33" s="1">
        <v>85.98</v>
      </c>
      <c r="CT33" s="1">
        <v>39.44</v>
      </c>
      <c r="CU33" s="1">
        <v>2.4</v>
      </c>
      <c r="CV33" s="1">
        <v>111.66</v>
      </c>
      <c r="CW33" s="5">
        <v>288.55</v>
      </c>
      <c r="CX33" s="7">
        <v>200.15</v>
      </c>
      <c r="CY33" s="1">
        <v>46.06</v>
      </c>
      <c r="CZ33" s="1">
        <v>0.12</v>
      </c>
      <c r="DA33" s="1">
        <v>46.01</v>
      </c>
      <c r="DB33" s="1">
        <v>40.32</v>
      </c>
      <c r="DC33" s="1">
        <v>40.45</v>
      </c>
      <c r="DD33" s="1">
        <v>39.1</v>
      </c>
      <c r="DE33" s="1">
        <v>151.64</v>
      </c>
      <c r="DF33" s="5">
        <v>41.2</v>
      </c>
      <c r="DG33" s="7">
        <v>28.62</v>
      </c>
      <c r="DH33" s="1">
        <v>198865</v>
      </c>
      <c r="DI33" s="1">
        <v>3829</v>
      </c>
      <c r="DJ33" s="4" t="s">
        <v>425</v>
      </c>
      <c r="DK33" s="5">
        <v>21.73</v>
      </c>
      <c r="DL33" s="1">
        <v>12.14</v>
      </c>
      <c r="DM33" s="1">
        <v>4.53</v>
      </c>
      <c r="DN33" s="1">
        <v>32.03</v>
      </c>
      <c r="DO33" s="1">
        <v>4.57</v>
      </c>
      <c r="DP33" s="5">
        <v>0.51</v>
      </c>
      <c r="DQ33" s="4" t="s">
        <v>426</v>
      </c>
      <c r="DR33" s="1">
        <v>23.09</v>
      </c>
      <c r="DS33" s="1">
        <v>8.85</v>
      </c>
      <c r="DT33" s="1">
        <v>12.02</v>
      </c>
      <c r="DU33" s="1">
        <v>3.27</v>
      </c>
      <c r="DV33" s="1">
        <v>64.59</v>
      </c>
      <c r="DW33" s="6" t="s">
        <v>427</v>
      </c>
      <c r="DX33" s="1">
        <v>30.63</v>
      </c>
      <c r="DY33" s="5">
        <v>15.96</v>
      </c>
      <c r="DZ33" s="1">
        <v>13.97</v>
      </c>
      <c r="EA33" s="5">
        <v>28.43</v>
      </c>
      <c r="EB33" s="5">
        <v>6160</v>
      </c>
      <c r="EC33" s="4" t="s">
        <v>138</v>
      </c>
      <c r="ED33" s="1">
        <v>603501</v>
      </c>
      <c r="EE33" s="4" t="s">
        <v>138</v>
      </c>
      <c r="EF33" s="4" t="s">
        <v>138</v>
      </c>
      <c r="EG33" s="4" t="s">
        <v>138</v>
      </c>
    </row>
    <row r="34" spans="1:137">
      <c r="A34" t="str">
        <f>"603799"</f>
        <v>603799</v>
      </c>
      <c r="B34" t="s">
        <v>428</v>
      </c>
      <c r="C34">
        <v>1.51</v>
      </c>
      <c r="D34">
        <v>65.76</v>
      </c>
      <c r="E34">
        <v>0.98</v>
      </c>
      <c r="F34">
        <v>65.76</v>
      </c>
      <c r="G34">
        <v>65.77</v>
      </c>
      <c r="H34">
        <v>618901</v>
      </c>
      <c r="I34">
        <v>37</v>
      </c>
      <c r="J34">
        <v>0.32</v>
      </c>
      <c r="K34">
        <v>3.28</v>
      </c>
      <c r="L34">
        <v>65.78</v>
      </c>
      <c r="M34">
        <v>66.59</v>
      </c>
      <c r="N34">
        <v>65.1</v>
      </c>
      <c r="O34">
        <v>64.78</v>
      </c>
      <c r="P34" s="2">
        <v>12.49</v>
      </c>
      <c r="Q34">
        <v>406749.39</v>
      </c>
      <c r="R34">
        <v>1.38</v>
      </c>
      <c r="S34" s="2" t="s">
        <v>429</v>
      </c>
      <c r="T34" t="s">
        <v>430</v>
      </c>
      <c r="U34">
        <v>2.3</v>
      </c>
      <c r="V34">
        <v>65.72</v>
      </c>
      <c r="W34">
        <v>313000</v>
      </c>
      <c r="X34">
        <v>305901</v>
      </c>
      <c r="Y34">
        <v>1.02</v>
      </c>
      <c r="Z34">
        <v>0</v>
      </c>
      <c r="AA34">
        <v>37</v>
      </c>
      <c r="AB34">
        <v>30</v>
      </c>
      <c r="AC34" t="s">
        <v>138</v>
      </c>
      <c r="AD34">
        <v>-11.61</v>
      </c>
      <c r="AE34">
        <v>0.33</v>
      </c>
      <c r="AF34">
        <v>0.05</v>
      </c>
      <c r="AG34">
        <v>2457.47</v>
      </c>
      <c r="AH34">
        <v>-406.39</v>
      </c>
      <c r="AI34">
        <v>0</v>
      </c>
      <c r="AJ34">
        <v>552320</v>
      </c>
      <c r="AK34">
        <v>6813.49</v>
      </c>
      <c r="AL34">
        <v>0</v>
      </c>
      <c r="AM34">
        <v>1.23</v>
      </c>
      <c r="AN34" t="s">
        <v>138</v>
      </c>
      <c r="AO34">
        <v>3.34</v>
      </c>
      <c r="AP34">
        <v>0.07</v>
      </c>
      <c r="AQ34" t="s">
        <v>138</v>
      </c>
      <c r="AR34">
        <v>2.94</v>
      </c>
      <c r="AS34" t="s">
        <v>138</v>
      </c>
      <c r="AT34" t="s">
        <v>138</v>
      </c>
      <c r="AU34">
        <v>18.88</v>
      </c>
      <c r="AV34" t="s">
        <v>431</v>
      </c>
      <c r="AW34" s="2" t="s">
        <v>432</v>
      </c>
      <c r="AX34">
        <v>1.25</v>
      </c>
      <c r="AY34">
        <v>2880</v>
      </c>
      <c r="AZ34">
        <v>2</v>
      </c>
      <c r="BA34">
        <v>4.11</v>
      </c>
      <c r="BB34">
        <v>1.58</v>
      </c>
      <c r="BC34">
        <v>-0.03</v>
      </c>
      <c r="BD34">
        <v>5.33</v>
      </c>
      <c r="BE34">
        <v>9.79</v>
      </c>
      <c r="BF34">
        <v>-11.75</v>
      </c>
      <c r="BG34">
        <v>99.57</v>
      </c>
      <c r="BH34">
        <v>11.97</v>
      </c>
      <c r="BI34">
        <v>-3.66</v>
      </c>
      <c r="BJ34">
        <v>152.68</v>
      </c>
      <c r="BK34">
        <v>0</v>
      </c>
      <c r="BL34" t="s">
        <v>433</v>
      </c>
      <c r="BM34">
        <v>4.14</v>
      </c>
      <c r="BN34" t="s">
        <v>434</v>
      </c>
      <c r="BO34" t="s">
        <v>435</v>
      </c>
      <c r="BP34" s="2">
        <v>16.7</v>
      </c>
      <c r="BQ34">
        <v>20.11</v>
      </c>
      <c r="BR34">
        <v>2.01</v>
      </c>
      <c r="BS34">
        <v>1.8</v>
      </c>
      <c r="BT34" t="s">
        <v>240</v>
      </c>
      <c r="BU34">
        <v>5</v>
      </c>
      <c r="BV34">
        <v>1</v>
      </c>
      <c r="BW34">
        <v>12</v>
      </c>
      <c r="BX34">
        <v>1.54</v>
      </c>
      <c r="BY34">
        <v>2.79</v>
      </c>
      <c r="BZ34">
        <v>0.49</v>
      </c>
      <c r="CA34">
        <v>1.45</v>
      </c>
      <c r="CB34">
        <v>-1.25</v>
      </c>
      <c r="CC34">
        <v>1.01</v>
      </c>
      <c r="CD34">
        <v>20260420</v>
      </c>
      <c r="CE34">
        <v>20150129</v>
      </c>
      <c r="CF34">
        <v>18.97</v>
      </c>
      <c r="CG34" t="s">
        <v>138</v>
      </c>
      <c r="CH34" t="s">
        <v>138</v>
      </c>
      <c r="CI34" t="s">
        <v>152</v>
      </c>
      <c r="CJ34" s="2">
        <v>1746.69</v>
      </c>
      <c r="CK34">
        <v>505.1</v>
      </c>
      <c r="CL34">
        <v>131.22</v>
      </c>
      <c r="CM34" s="2">
        <v>63.57</v>
      </c>
      <c r="CN34">
        <v>802.66</v>
      </c>
      <c r="CO34">
        <v>525.24</v>
      </c>
      <c r="CP34">
        <v>49.37</v>
      </c>
      <c r="CQ34">
        <v>811.28</v>
      </c>
      <c r="CR34">
        <v>223.35</v>
      </c>
      <c r="CS34">
        <v>303.11</v>
      </c>
      <c r="CT34">
        <v>115.56</v>
      </c>
      <c r="CU34">
        <v>34.1</v>
      </c>
      <c r="CV34">
        <v>228.38</v>
      </c>
      <c r="CW34" s="2">
        <v>258.04</v>
      </c>
      <c r="CX34" s="3">
        <v>204.66</v>
      </c>
      <c r="CY34">
        <v>36.89</v>
      </c>
      <c r="CZ34">
        <v>5.43</v>
      </c>
      <c r="DA34">
        <v>36.92</v>
      </c>
      <c r="DB34">
        <v>31.52</v>
      </c>
      <c r="DC34">
        <v>24.97</v>
      </c>
      <c r="DD34">
        <v>20.7</v>
      </c>
      <c r="DE34">
        <v>249.67</v>
      </c>
      <c r="DF34" s="2">
        <v>11.75</v>
      </c>
      <c r="DG34" s="3">
        <v>46.22</v>
      </c>
      <c r="DH34">
        <v>265434</v>
      </c>
      <c r="DI34">
        <v>5638</v>
      </c>
      <c r="DJ34" t="s">
        <v>436</v>
      </c>
      <c r="DK34" s="2">
        <v>99.45</v>
      </c>
      <c r="DL34">
        <v>44.62</v>
      </c>
      <c r="DM34">
        <v>2.47</v>
      </c>
      <c r="DN34">
        <v>106.18</v>
      </c>
      <c r="DO34">
        <v>4.83</v>
      </c>
      <c r="DP34" s="2">
        <v>0.77</v>
      </c>
      <c r="DQ34" t="s">
        <v>437</v>
      </c>
      <c r="DR34">
        <v>26.63</v>
      </c>
      <c r="DS34">
        <v>12.04</v>
      </c>
      <c r="DT34">
        <v>13.16</v>
      </c>
      <c r="DU34">
        <v>0.62</v>
      </c>
      <c r="DV34">
        <v>31.27</v>
      </c>
      <c r="DW34" s="2" t="s">
        <v>438</v>
      </c>
      <c r="DX34">
        <v>20.69</v>
      </c>
      <c r="DY34" s="2">
        <v>14.3</v>
      </c>
      <c r="DZ34">
        <v>12.22</v>
      </c>
      <c r="EA34" s="2">
        <v>5.75</v>
      </c>
      <c r="EB34" s="2">
        <v>26466</v>
      </c>
      <c r="EC34" t="s">
        <v>138</v>
      </c>
      <c r="ED34">
        <v>603799</v>
      </c>
      <c r="EE34" t="s">
        <v>138</v>
      </c>
      <c r="EF34" t="s">
        <v>138</v>
      </c>
      <c r="EG34" t="s">
        <v>138</v>
      </c>
    </row>
    <row r="35" spans="1:137">
      <c r="A35" t="str">
        <f>"002230"</f>
        <v>002230</v>
      </c>
      <c r="B35" t="s">
        <v>439</v>
      </c>
      <c r="C35">
        <v>1.45</v>
      </c>
      <c r="D35">
        <v>49.78</v>
      </c>
      <c r="E35">
        <v>0.71</v>
      </c>
      <c r="F35">
        <v>49.77</v>
      </c>
      <c r="G35">
        <v>49.78</v>
      </c>
      <c r="H35">
        <v>287919</v>
      </c>
      <c r="I35">
        <v>3</v>
      </c>
      <c r="J35">
        <v>0.14</v>
      </c>
      <c r="K35">
        <v>1.32</v>
      </c>
      <c r="L35">
        <v>49.08</v>
      </c>
      <c r="M35">
        <v>50.02</v>
      </c>
      <c r="N35">
        <v>48.54</v>
      </c>
      <c r="O35">
        <v>49.07</v>
      </c>
      <c r="P35" s="2" t="s">
        <v>138</v>
      </c>
      <c r="Q35">
        <v>142423.59</v>
      </c>
      <c r="R35">
        <v>1.23</v>
      </c>
      <c r="S35" s="2" t="s">
        <v>440</v>
      </c>
      <c r="T35" t="s">
        <v>441</v>
      </c>
      <c r="U35">
        <v>3.02</v>
      </c>
      <c r="V35">
        <v>49.47</v>
      </c>
      <c r="W35">
        <v>136343</v>
      </c>
      <c r="X35">
        <v>151576</v>
      </c>
      <c r="Y35">
        <v>0.9</v>
      </c>
      <c r="Z35">
        <v>0</v>
      </c>
      <c r="AA35">
        <v>13</v>
      </c>
      <c r="AB35">
        <v>89</v>
      </c>
      <c r="AC35" t="s">
        <v>138</v>
      </c>
      <c r="AD35">
        <v>-75.94</v>
      </c>
      <c r="AE35">
        <v>0.34</v>
      </c>
      <c r="AF35">
        <v>0.02</v>
      </c>
      <c r="AG35">
        <v>949.39</v>
      </c>
      <c r="AH35">
        <v>8726.77</v>
      </c>
      <c r="AI35">
        <v>0.09</v>
      </c>
      <c r="AJ35">
        <v>190214.03</v>
      </c>
      <c r="AK35">
        <v>745.53</v>
      </c>
      <c r="AL35">
        <v>-0.19</v>
      </c>
      <c r="AM35">
        <v>0.39</v>
      </c>
      <c r="AN35" t="s">
        <v>138</v>
      </c>
      <c r="AO35">
        <v>0.94</v>
      </c>
      <c r="AP35">
        <v>0.01</v>
      </c>
      <c r="AQ35" t="s">
        <v>138</v>
      </c>
      <c r="AR35">
        <v>0.88</v>
      </c>
      <c r="AS35" t="s">
        <v>138</v>
      </c>
      <c r="AT35" t="s">
        <v>138</v>
      </c>
      <c r="AU35">
        <v>21.89</v>
      </c>
      <c r="AV35" t="s">
        <v>442</v>
      </c>
      <c r="AW35" s="2" t="s">
        <v>443</v>
      </c>
      <c r="AX35">
        <v>0.82</v>
      </c>
      <c r="AY35">
        <v>2831</v>
      </c>
      <c r="AZ35">
        <v>2</v>
      </c>
      <c r="BA35">
        <v>0.37</v>
      </c>
      <c r="BB35">
        <v>0.55</v>
      </c>
      <c r="BC35">
        <v>1.72</v>
      </c>
      <c r="BD35">
        <v>4.19</v>
      </c>
      <c r="BE35">
        <v>6.51</v>
      </c>
      <c r="BF35">
        <v>-14.82</v>
      </c>
      <c r="BG35">
        <v>10.4</v>
      </c>
      <c r="BH35">
        <v>7.73</v>
      </c>
      <c r="BI35">
        <v>-1.02</v>
      </c>
      <c r="BJ35">
        <v>50.07</v>
      </c>
      <c r="BK35">
        <v>0</v>
      </c>
      <c r="BL35" t="s">
        <v>444</v>
      </c>
      <c r="BM35">
        <v>1.54</v>
      </c>
      <c r="BN35" t="s">
        <v>445</v>
      </c>
      <c r="BO35" t="s">
        <v>446</v>
      </c>
      <c r="BP35" s="2">
        <v>140.79</v>
      </c>
      <c r="BQ35">
        <v>210.42</v>
      </c>
      <c r="BR35">
        <v>1</v>
      </c>
      <c r="BS35">
        <v>1.18</v>
      </c>
      <c r="BT35" t="s">
        <v>142</v>
      </c>
      <c r="BU35">
        <v>13</v>
      </c>
      <c r="BV35">
        <v>1</v>
      </c>
      <c r="BW35">
        <v>10</v>
      </c>
      <c r="BX35">
        <v>0.02</v>
      </c>
      <c r="BY35">
        <v>1.94</v>
      </c>
      <c r="BZ35">
        <v>-1.08</v>
      </c>
      <c r="CA35">
        <v>0.82</v>
      </c>
      <c r="CB35">
        <v>-0.48</v>
      </c>
      <c r="CC35">
        <v>2.55</v>
      </c>
      <c r="CD35">
        <v>20260423</v>
      </c>
      <c r="CE35">
        <v>20080512</v>
      </c>
      <c r="CF35">
        <v>24.02</v>
      </c>
      <c r="CG35" t="s">
        <v>138</v>
      </c>
      <c r="CH35" t="s">
        <v>138</v>
      </c>
      <c r="CI35" t="s">
        <v>371</v>
      </c>
      <c r="CJ35" s="2">
        <v>432.88</v>
      </c>
      <c r="CK35">
        <v>177.98</v>
      </c>
      <c r="CL35">
        <v>10.72</v>
      </c>
      <c r="CM35" s="2">
        <v>56.41</v>
      </c>
      <c r="CN35">
        <v>249.15</v>
      </c>
      <c r="CO35">
        <v>59.42</v>
      </c>
      <c r="CP35">
        <v>28.37</v>
      </c>
      <c r="CQ35">
        <v>167.84</v>
      </c>
      <c r="CR35">
        <v>31.51</v>
      </c>
      <c r="CS35">
        <v>28.26</v>
      </c>
      <c r="CT35">
        <v>159.13</v>
      </c>
      <c r="CU35">
        <v>20.15</v>
      </c>
      <c r="CV35">
        <v>99.33</v>
      </c>
      <c r="CW35" s="2">
        <v>169.89</v>
      </c>
      <c r="CX35" s="3">
        <v>101.46</v>
      </c>
      <c r="CY35">
        <v>-2.29</v>
      </c>
      <c r="CZ35">
        <v>0.23</v>
      </c>
      <c r="DA35">
        <v>-2.42</v>
      </c>
      <c r="DB35">
        <v>-0.83</v>
      </c>
      <c r="DC35">
        <v>-0.67</v>
      </c>
      <c r="DD35">
        <v>-3.38</v>
      </c>
      <c r="DE35">
        <v>52.55</v>
      </c>
      <c r="DF35" s="2">
        <v>1.23</v>
      </c>
      <c r="DG35" s="3">
        <v>-3.57</v>
      </c>
      <c r="DH35">
        <v>355987</v>
      </c>
      <c r="DI35">
        <v>5248</v>
      </c>
      <c r="DJ35" t="s">
        <v>447</v>
      </c>
      <c r="DK35" s="2">
        <v>80.6</v>
      </c>
      <c r="DL35">
        <v>14.41</v>
      </c>
      <c r="DM35">
        <v>6.47</v>
      </c>
      <c r="DN35">
        <v>974.76</v>
      </c>
      <c r="DO35">
        <v>7.04</v>
      </c>
      <c r="DP35" s="2">
        <v>0.2</v>
      </c>
      <c r="DQ35" t="s">
        <v>448</v>
      </c>
      <c r="DR35">
        <v>7.7</v>
      </c>
      <c r="DS35">
        <v>4.14</v>
      </c>
      <c r="DT35">
        <v>2.19</v>
      </c>
      <c r="DU35">
        <v>0.05</v>
      </c>
      <c r="DV35">
        <v>42.16</v>
      </c>
      <c r="DW35" s="2" t="s">
        <v>449</v>
      </c>
      <c r="DX35">
        <v>40.28</v>
      </c>
      <c r="DY35" s="2">
        <v>-1.35</v>
      </c>
      <c r="DZ35">
        <v>-0.49</v>
      </c>
      <c r="EA35" s="2">
        <v>31.88</v>
      </c>
      <c r="EB35" s="2">
        <v>15551</v>
      </c>
      <c r="EC35" t="s">
        <v>138</v>
      </c>
      <c r="ED35">
        <v>2230</v>
      </c>
      <c r="EE35">
        <v>20260424</v>
      </c>
      <c r="EF35">
        <v>48.43</v>
      </c>
      <c r="EG35">
        <v>2.79</v>
      </c>
    </row>
    <row r="36" spans="1:137">
      <c r="A36" t="str">
        <f>"000977"</f>
        <v>000977</v>
      </c>
      <c r="B36" t="s">
        <v>450</v>
      </c>
      <c r="C36">
        <v>-1.64</v>
      </c>
      <c r="D36">
        <v>73.62</v>
      </c>
      <c r="E36">
        <v>-1.23</v>
      </c>
      <c r="F36">
        <v>73.61</v>
      </c>
      <c r="G36">
        <v>73.62</v>
      </c>
      <c r="H36">
        <v>507181</v>
      </c>
      <c r="I36">
        <v>79</v>
      </c>
      <c r="J36">
        <v>0.19</v>
      </c>
      <c r="K36">
        <v>3.46</v>
      </c>
      <c r="L36">
        <v>75</v>
      </c>
      <c r="M36">
        <v>75.99</v>
      </c>
      <c r="N36">
        <v>72.95</v>
      </c>
      <c r="O36">
        <v>74.85</v>
      </c>
      <c r="P36" s="2">
        <v>44.81</v>
      </c>
      <c r="Q36">
        <v>374138.78</v>
      </c>
      <c r="R36">
        <v>0.81</v>
      </c>
      <c r="S36" s="2" t="s">
        <v>451</v>
      </c>
      <c r="T36" t="s">
        <v>181</v>
      </c>
      <c r="U36">
        <v>4.06</v>
      </c>
      <c r="V36">
        <v>73.77</v>
      </c>
      <c r="W36">
        <v>264226</v>
      </c>
      <c r="X36">
        <v>242955</v>
      </c>
      <c r="Y36">
        <v>1.09</v>
      </c>
      <c r="Z36">
        <v>0</v>
      </c>
      <c r="AA36">
        <v>10</v>
      </c>
      <c r="AB36">
        <v>2</v>
      </c>
      <c r="AC36" t="s">
        <v>138</v>
      </c>
      <c r="AD36">
        <v>2.26</v>
      </c>
      <c r="AE36">
        <v>0.57</v>
      </c>
      <c r="AF36">
        <v>0.1</v>
      </c>
      <c r="AG36">
        <v>1612.19</v>
      </c>
      <c r="AH36">
        <v>-26550.64</v>
      </c>
      <c r="AI36">
        <v>-0.36</v>
      </c>
      <c r="AJ36">
        <v>693216.87</v>
      </c>
      <c r="AK36">
        <v>6967.5</v>
      </c>
      <c r="AL36">
        <v>-1.15</v>
      </c>
      <c r="AM36">
        <v>1.01</v>
      </c>
      <c r="AN36" t="s">
        <v>138</v>
      </c>
      <c r="AO36">
        <v>2.14</v>
      </c>
      <c r="AP36">
        <v>0.09</v>
      </c>
      <c r="AQ36" t="s">
        <v>138</v>
      </c>
      <c r="AR36">
        <v>4.65</v>
      </c>
      <c r="AS36" t="s">
        <v>138</v>
      </c>
      <c r="AT36" t="s">
        <v>138</v>
      </c>
      <c r="AU36">
        <v>14.67</v>
      </c>
      <c r="AV36" t="s">
        <v>452</v>
      </c>
      <c r="AW36" s="2" t="s">
        <v>453</v>
      </c>
      <c r="AX36">
        <v>-2.27</v>
      </c>
      <c r="AY36">
        <v>2867</v>
      </c>
      <c r="AZ36">
        <v>-1</v>
      </c>
      <c r="BA36">
        <v>1.38</v>
      </c>
      <c r="BB36">
        <v>-0.78</v>
      </c>
      <c r="BC36">
        <v>0.69</v>
      </c>
      <c r="BD36">
        <v>7.73</v>
      </c>
      <c r="BE36">
        <v>28.28</v>
      </c>
      <c r="BF36">
        <v>13.1</v>
      </c>
      <c r="BG36">
        <v>54.57</v>
      </c>
      <c r="BH36">
        <v>31.28</v>
      </c>
      <c r="BI36">
        <v>10.54</v>
      </c>
      <c r="BJ36">
        <v>71.15</v>
      </c>
      <c r="BK36">
        <v>2</v>
      </c>
      <c r="BL36" t="s">
        <v>454</v>
      </c>
      <c r="BM36">
        <v>5.13</v>
      </c>
      <c r="BN36" t="s">
        <v>455</v>
      </c>
      <c r="BO36" t="s">
        <v>456</v>
      </c>
      <c r="BP36" s="2">
        <v>45.55</v>
      </c>
      <c r="BQ36">
        <v>45.55</v>
      </c>
      <c r="BR36">
        <v>1.02</v>
      </c>
      <c r="BS36">
        <v>0.07</v>
      </c>
      <c r="BT36" t="s">
        <v>240</v>
      </c>
      <c r="BU36">
        <v>6</v>
      </c>
      <c r="BV36">
        <v>6</v>
      </c>
      <c r="BW36">
        <v>10</v>
      </c>
      <c r="BX36">
        <v>0.2</v>
      </c>
      <c r="BY36">
        <v>1.52</v>
      </c>
      <c r="BZ36">
        <v>-2.54</v>
      </c>
      <c r="CA36">
        <v>-1.44</v>
      </c>
      <c r="CB36">
        <v>-3.12</v>
      </c>
      <c r="CC36">
        <v>0.92</v>
      </c>
      <c r="CD36">
        <v>20260424</v>
      </c>
      <c r="CE36">
        <v>20000608</v>
      </c>
      <c r="CF36">
        <v>14.68</v>
      </c>
      <c r="CG36" t="s">
        <v>138</v>
      </c>
      <c r="CH36" t="s">
        <v>138</v>
      </c>
      <c r="CI36" t="s">
        <v>164</v>
      </c>
      <c r="CJ36" s="2">
        <v>837.94</v>
      </c>
      <c r="CK36">
        <v>217.6</v>
      </c>
      <c r="CL36">
        <v>3.31</v>
      </c>
      <c r="CM36" s="2">
        <v>73.64</v>
      </c>
      <c r="CN36">
        <v>792.32</v>
      </c>
      <c r="CO36">
        <v>25.85</v>
      </c>
      <c r="CP36">
        <v>3.2</v>
      </c>
      <c r="CQ36">
        <v>550.77</v>
      </c>
      <c r="CR36">
        <v>103.25</v>
      </c>
      <c r="CS36">
        <v>465.08</v>
      </c>
      <c r="CT36">
        <v>130.51</v>
      </c>
      <c r="CU36">
        <v>195.06</v>
      </c>
      <c r="CV36">
        <v>66.45</v>
      </c>
      <c r="CW36" s="2">
        <v>1647.82</v>
      </c>
      <c r="CX36" s="3">
        <v>1567.35</v>
      </c>
      <c r="CY36">
        <v>24.61</v>
      </c>
      <c r="CZ36">
        <v>0.32</v>
      </c>
      <c r="DA36">
        <v>24.68</v>
      </c>
      <c r="DB36">
        <v>24.09</v>
      </c>
      <c r="DC36">
        <v>24.13</v>
      </c>
      <c r="DD36">
        <v>20.81</v>
      </c>
      <c r="DE36">
        <v>128.65</v>
      </c>
      <c r="DF36" s="2">
        <v>54.53</v>
      </c>
      <c r="DG36" s="3">
        <v>38.68</v>
      </c>
      <c r="DH36">
        <v>300000</v>
      </c>
      <c r="DI36">
        <v>3298</v>
      </c>
      <c r="DJ36" t="s">
        <v>328</v>
      </c>
      <c r="DK36" s="2">
        <v>5.2</v>
      </c>
      <c r="DL36">
        <v>43.25</v>
      </c>
      <c r="DM36">
        <v>4.97</v>
      </c>
      <c r="DN36">
        <v>19.83</v>
      </c>
      <c r="DO36">
        <v>0.66</v>
      </c>
      <c r="DP36" s="2">
        <v>0.05</v>
      </c>
      <c r="DQ36" t="s">
        <v>457</v>
      </c>
      <c r="DR36">
        <v>14.82</v>
      </c>
      <c r="DS36">
        <v>4.53</v>
      </c>
      <c r="DT36">
        <v>8.76</v>
      </c>
      <c r="DU36">
        <v>3.71</v>
      </c>
      <c r="DV36">
        <v>26.07</v>
      </c>
      <c r="DW36" s="2" t="s">
        <v>458</v>
      </c>
      <c r="DX36">
        <v>4.88</v>
      </c>
      <c r="DY36" s="2">
        <v>1.49</v>
      </c>
      <c r="DZ36">
        <v>1.46</v>
      </c>
      <c r="EA36" s="2">
        <v>38.12</v>
      </c>
      <c r="EB36" s="2">
        <v>6896</v>
      </c>
      <c r="EC36" t="s">
        <v>138</v>
      </c>
      <c r="ED36">
        <v>977</v>
      </c>
      <c r="EE36" t="s">
        <v>138</v>
      </c>
      <c r="EF36" t="s">
        <v>138</v>
      </c>
      <c r="EG36" t="s">
        <v>138</v>
      </c>
    </row>
    <row r="37" spans="1:137">
      <c r="A37" t="str">
        <f>"300498"</f>
        <v>300498</v>
      </c>
      <c r="B37" t="s">
        <v>459</v>
      </c>
      <c r="C37">
        <v>-1.21</v>
      </c>
      <c r="D37">
        <v>15.56</v>
      </c>
      <c r="E37">
        <v>-0.19</v>
      </c>
      <c r="F37">
        <v>15.56</v>
      </c>
      <c r="G37">
        <v>15.57</v>
      </c>
      <c r="H37">
        <v>320290</v>
      </c>
      <c r="I37">
        <v>43</v>
      </c>
      <c r="J37">
        <v>-0.12</v>
      </c>
      <c r="K37">
        <v>0.54</v>
      </c>
      <c r="L37">
        <v>15.65</v>
      </c>
      <c r="M37">
        <v>15.72</v>
      </c>
      <c r="N37">
        <v>15.46</v>
      </c>
      <c r="O37">
        <v>15.75</v>
      </c>
      <c r="P37" s="2" t="s">
        <v>138</v>
      </c>
      <c r="Q37">
        <v>49745.98</v>
      </c>
      <c r="R37">
        <v>1.07</v>
      </c>
      <c r="S37" s="2" t="s">
        <v>460</v>
      </c>
      <c r="T37" t="s">
        <v>365</v>
      </c>
      <c r="U37">
        <v>1.65</v>
      </c>
      <c r="V37">
        <v>15.53</v>
      </c>
      <c r="W37">
        <v>155747</v>
      </c>
      <c r="X37">
        <v>164543</v>
      </c>
      <c r="Y37">
        <v>0.95</v>
      </c>
      <c r="Z37">
        <v>0</v>
      </c>
      <c r="AA37">
        <v>632</v>
      </c>
      <c r="AB37">
        <v>1</v>
      </c>
      <c r="AC37" t="s">
        <v>138</v>
      </c>
      <c r="AD37">
        <v>61.47</v>
      </c>
      <c r="AE37">
        <v>0.25</v>
      </c>
      <c r="AF37">
        <v>0.01</v>
      </c>
      <c r="AG37">
        <v>181.88</v>
      </c>
      <c r="AH37">
        <v>-112.21</v>
      </c>
      <c r="AI37">
        <v>0</v>
      </c>
      <c r="AJ37">
        <v>73274.84</v>
      </c>
      <c r="AK37">
        <v>477.48</v>
      </c>
      <c r="AL37">
        <v>0</v>
      </c>
      <c r="AM37">
        <v>0.65</v>
      </c>
      <c r="AN37" t="s">
        <v>138</v>
      </c>
      <c r="AO37">
        <v>1.48</v>
      </c>
      <c r="AP37">
        <v>0.01</v>
      </c>
      <c r="AQ37" t="s">
        <v>138</v>
      </c>
      <c r="AR37">
        <v>1.18</v>
      </c>
      <c r="AS37" t="s">
        <v>138</v>
      </c>
      <c r="AT37" t="s">
        <v>138</v>
      </c>
      <c r="AU37">
        <v>59.49</v>
      </c>
      <c r="AV37" t="s">
        <v>461</v>
      </c>
      <c r="AW37" s="2" t="s">
        <v>462</v>
      </c>
      <c r="AX37">
        <v>-1.83</v>
      </c>
      <c r="AY37">
        <v>2502</v>
      </c>
      <c r="AZ37">
        <v>-3</v>
      </c>
      <c r="BA37">
        <v>-1.69</v>
      </c>
      <c r="BB37">
        <v>-6.72</v>
      </c>
      <c r="BC37">
        <v>-6.77</v>
      </c>
      <c r="BD37">
        <v>-7.44</v>
      </c>
      <c r="BE37">
        <v>-7.98</v>
      </c>
      <c r="BF37">
        <v>-0.89</v>
      </c>
      <c r="BG37">
        <v>-4.95</v>
      </c>
      <c r="BH37">
        <v>-6.37</v>
      </c>
      <c r="BI37">
        <v>-7.82</v>
      </c>
      <c r="BJ37">
        <v>31.51</v>
      </c>
      <c r="BK37">
        <v>0</v>
      </c>
      <c r="BL37" t="s">
        <v>463</v>
      </c>
      <c r="BM37">
        <v>0.6</v>
      </c>
      <c r="BN37" t="s">
        <v>464</v>
      </c>
      <c r="BO37" t="s">
        <v>465</v>
      </c>
      <c r="BP37" s="2">
        <v>48</v>
      </c>
      <c r="BQ37">
        <v>19.9</v>
      </c>
      <c r="BR37">
        <v>0.29</v>
      </c>
      <c r="BS37">
        <v>-3.41</v>
      </c>
      <c r="BT37" t="s">
        <v>466</v>
      </c>
      <c r="BU37">
        <v>4</v>
      </c>
      <c r="BV37">
        <v>7</v>
      </c>
      <c r="BW37">
        <v>14</v>
      </c>
      <c r="BX37">
        <v>-0.63</v>
      </c>
      <c r="BY37">
        <v>-0.19</v>
      </c>
      <c r="BZ37">
        <v>-1.84</v>
      </c>
      <c r="CA37">
        <v>-1.4</v>
      </c>
      <c r="CB37">
        <v>-1.02</v>
      </c>
      <c r="CC37">
        <v>0.65</v>
      </c>
      <c r="CD37">
        <v>20260422</v>
      </c>
      <c r="CE37">
        <v>20151102</v>
      </c>
      <c r="CF37">
        <v>66.54</v>
      </c>
      <c r="CG37" t="s">
        <v>138</v>
      </c>
      <c r="CH37" t="s">
        <v>138</v>
      </c>
      <c r="CI37" t="s">
        <v>152</v>
      </c>
      <c r="CJ37" s="2">
        <v>921.55</v>
      </c>
      <c r="CK37">
        <v>403.54</v>
      </c>
      <c r="CL37">
        <v>28.28</v>
      </c>
      <c r="CM37" s="2">
        <v>53.14</v>
      </c>
      <c r="CN37">
        <v>308.82</v>
      </c>
      <c r="CO37">
        <v>364.31</v>
      </c>
      <c r="CP37">
        <v>13.91</v>
      </c>
      <c r="CQ37">
        <v>379.73</v>
      </c>
      <c r="CR37">
        <v>34.04</v>
      </c>
      <c r="CS37">
        <v>208.26</v>
      </c>
      <c r="CT37">
        <v>13.93</v>
      </c>
      <c r="CU37">
        <v>3.76</v>
      </c>
      <c r="CV37">
        <v>90.64</v>
      </c>
      <c r="CW37" s="2">
        <v>245.26</v>
      </c>
      <c r="CX37" s="3">
        <v>238.62</v>
      </c>
      <c r="CY37">
        <v>-10.55</v>
      </c>
      <c r="CZ37">
        <v>0.94</v>
      </c>
      <c r="DA37">
        <v>-10.63</v>
      </c>
      <c r="DB37">
        <v>-10.88</v>
      </c>
      <c r="DC37">
        <v>-10.7</v>
      </c>
      <c r="DD37">
        <v>-11.66</v>
      </c>
      <c r="DE37">
        <v>211.68</v>
      </c>
      <c r="DF37" s="2">
        <v>12.89</v>
      </c>
      <c r="DG37" s="3">
        <v>16.22</v>
      </c>
      <c r="DH37">
        <v>87415</v>
      </c>
      <c r="DI37">
        <v>61462</v>
      </c>
      <c r="DJ37" t="s">
        <v>467</v>
      </c>
      <c r="DK37" s="2">
        <v>-153.15</v>
      </c>
      <c r="DL37">
        <v>0.34</v>
      </c>
      <c r="DM37">
        <v>2.62</v>
      </c>
      <c r="DN37">
        <v>80.32</v>
      </c>
      <c r="DO37">
        <v>4.22</v>
      </c>
      <c r="DP37" s="2">
        <v>3.17</v>
      </c>
      <c r="DQ37" t="s">
        <v>468</v>
      </c>
      <c r="DR37">
        <v>5.95</v>
      </c>
      <c r="DS37">
        <v>1.36</v>
      </c>
      <c r="DT37">
        <v>3.18</v>
      </c>
      <c r="DU37">
        <v>0.19</v>
      </c>
      <c r="DV37">
        <v>45.18</v>
      </c>
      <c r="DW37" s="2" t="s">
        <v>469</v>
      </c>
      <c r="DX37">
        <v>2.71</v>
      </c>
      <c r="DY37" s="2">
        <v>-4.3</v>
      </c>
      <c r="DZ37">
        <v>-4.44</v>
      </c>
      <c r="EA37" s="2">
        <v>1.65</v>
      </c>
      <c r="EB37" s="2">
        <v>49876</v>
      </c>
      <c r="EC37" t="s">
        <v>138</v>
      </c>
      <c r="ED37">
        <v>300498</v>
      </c>
      <c r="EE37" t="s">
        <v>138</v>
      </c>
      <c r="EF37" t="s">
        <v>138</v>
      </c>
      <c r="EG37" t="s">
        <v>138</v>
      </c>
    </row>
    <row r="38" spans="1:137">
      <c r="A38" t="str">
        <f>"300015"</f>
        <v>300015</v>
      </c>
      <c r="B38" t="s">
        <v>470</v>
      </c>
      <c r="C38">
        <v>-1</v>
      </c>
      <c r="D38">
        <v>10.88</v>
      </c>
      <c r="E38">
        <v>-0.11</v>
      </c>
      <c r="F38">
        <v>10.87</v>
      </c>
      <c r="G38">
        <v>10.88</v>
      </c>
      <c r="H38">
        <v>1159670</v>
      </c>
      <c r="I38">
        <v>153</v>
      </c>
      <c r="J38">
        <v>0</v>
      </c>
      <c r="K38">
        <v>1.46</v>
      </c>
      <c r="L38">
        <v>10.86</v>
      </c>
      <c r="M38">
        <v>10.99</v>
      </c>
      <c r="N38">
        <v>10.72</v>
      </c>
      <c r="O38">
        <v>10.99</v>
      </c>
      <c r="P38" s="2">
        <v>21.49</v>
      </c>
      <c r="Q38">
        <v>125553.5</v>
      </c>
      <c r="R38">
        <v>1.25</v>
      </c>
      <c r="S38" s="2" t="s">
        <v>471</v>
      </c>
      <c r="T38" t="s">
        <v>472</v>
      </c>
      <c r="U38">
        <v>2.46</v>
      </c>
      <c r="V38">
        <v>10.83</v>
      </c>
      <c r="W38">
        <v>704572</v>
      </c>
      <c r="X38">
        <v>455098</v>
      </c>
      <c r="Y38">
        <v>1.55</v>
      </c>
      <c r="Z38">
        <v>0</v>
      </c>
      <c r="AA38">
        <v>631</v>
      </c>
      <c r="AB38">
        <v>87</v>
      </c>
      <c r="AC38" t="s">
        <v>138</v>
      </c>
      <c r="AD38">
        <v>-1</v>
      </c>
      <c r="AE38">
        <v>0.37</v>
      </c>
      <c r="AF38">
        <v>0.04</v>
      </c>
      <c r="AG38">
        <v>901.31</v>
      </c>
      <c r="AH38">
        <v>-12687.56</v>
      </c>
      <c r="AI38">
        <v>-0.27</v>
      </c>
      <c r="AJ38">
        <v>378115.48</v>
      </c>
      <c r="AK38">
        <v>1488.75</v>
      </c>
      <c r="AL38">
        <v>0</v>
      </c>
      <c r="AM38">
        <v>0.39</v>
      </c>
      <c r="AN38" t="s">
        <v>138</v>
      </c>
      <c r="AO38">
        <v>2.15</v>
      </c>
      <c r="AP38">
        <v>0.03</v>
      </c>
      <c r="AQ38" t="s">
        <v>138</v>
      </c>
      <c r="AR38">
        <v>1.07</v>
      </c>
      <c r="AS38" t="s">
        <v>138</v>
      </c>
      <c r="AT38" t="s">
        <v>138</v>
      </c>
      <c r="AU38">
        <v>79.55</v>
      </c>
      <c r="AV38" t="s">
        <v>473</v>
      </c>
      <c r="AW38" s="2" t="s">
        <v>474</v>
      </c>
      <c r="AX38">
        <v>-1.63</v>
      </c>
      <c r="AY38">
        <v>2829</v>
      </c>
      <c r="AZ38">
        <v>-1</v>
      </c>
      <c r="BA38">
        <v>5.57</v>
      </c>
      <c r="BB38">
        <v>10.35</v>
      </c>
      <c r="BC38">
        <v>12.51</v>
      </c>
      <c r="BD38">
        <v>13.1</v>
      </c>
      <c r="BE38">
        <v>13.33</v>
      </c>
      <c r="BF38">
        <v>-2.68</v>
      </c>
      <c r="BG38">
        <v>-12.82</v>
      </c>
      <c r="BH38">
        <v>14.4</v>
      </c>
      <c r="BI38">
        <v>-0.18</v>
      </c>
      <c r="BJ38">
        <v>48.82</v>
      </c>
      <c r="BK38">
        <v>0</v>
      </c>
      <c r="BL38" t="s">
        <v>475</v>
      </c>
      <c r="BM38">
        <v>2.69</v>
      </c>
      <c r="BN38" t="s">
        <v>476</v>
      </c>
      <c r="BO38" t="s">
        <v>477</v>
      </c>
      <c r="BP38" s="2">
        <v>30.4</v>
      </c>
      <c r="BQ38">
        <v>31.63</v>
      </c>
      <c r="BR38">
        <v>0.47</v>
      </c>
      <c r="BS38">
        <v>4.92</v>
      </c>
      <c r="BT38" t="s">
        <v>198</v>
      </c>
      <c r="BU38">
        <v>5</v>
      </c>
      <c r="BV38">
        <v>11</v>
      </c>
      <c r="BW38">
        <v>9</v>
      </c>
      <c r="BX38">
        <v>-1.18</v>
      </c>
      <c r="BY38">
        <v>0</v>
      </c>
      <c r="BZ38">
        <v>-2.46</v>
      </c>
      <c r="CA38">
        <v>-1.46</v>
      </c>
      <c r="CB38">
        <v>-1</v>
      </c>
      <c r="CC38">
        <v>1.49</v>
      </c>
      <c r="CD38">
        <v>20260424</v>
      </c>
      <c r="CE38">
        <v>20091030</v>
      </c>
      <c r="CF38">
        <v>93.25</v>
      </c>
      <c r="CG38" t="s">
        <v>138</v>
      </c>
      <c r="CH38" t="s">
        <v>138</v>
      </c>
      <c r="CI38" t="s">
        <v>152</v>
      </c>
      <c r="CJ38" s="2">
        <v>365.81</v>
      </c>
      <c r="CK38">
        <v>230.45</v>
      </c>
      <c r="CL38">
        <v>15.67</v>
      </c>
      <c r="CM38" s="2">
        <v>32.72</v>
      </c>
      <c r="CN38">
        <v>100.99</v>
      </c>
      <c r="CO38">
        <v>64.21</v>
      </c>
      <c r="CP38">
        <v>10.12</v>
      </c>
      <c r="CQ38">
        <v>69.95</v>
      </c>
      <c r="CR38">
        <v>51.63</v>
      </c>
      <c r="CS38">
        <v>10.5</v>
      </c>
      <c r="CT38">
        <v>19.64</v>
      </c>
      <c r="CU38">
        <v>2.54</v>
      </c>
      <c r="CV38">
        <v>7.33</v>
      </c>
      <c r="CW38" s="2">
        <v>63.96</v>
      </c>
      <c r="CX38" s="3">
        <v>33.43</v>
      </c>
      <c r="CY38">
        <v>15.97</v>
      </c>
      <c r="CZ38">
        <v>0.1</v>
      </c>
      <c r="DA38">
        <v>15.68</v>
      </c>
      <c r="DB38">
        <v>13.15</v>
      </c>
      <c r="DC38">
        <v>11.81</v>
      </c>
      <c r="DD38">
        <v>11.76</v>
      </c>
      <c r="DE38">
        <v>120.46</v>
      </c>
      <c r="DF38" s="2">
        <v>17.08</v>
      </c>
      <c r="DG38" s="3">
        <v>-1.14</v>
      </c>
      <c r="DH38">
        <v>344196</v>
      </c>
      <c r="DI38">
        <v>12526</v>
      </c>
      <c r="DJ38" t="s">
        <v>478</v>
      </c>
      <c r="DK38" s="2">
        <v>12.46</v>
      </c>
      <c r="DL38">
        <v>6.15</v>
      </c>
      <c r="DM38">
        <v>4.4</v>
      </c>
      <c r="DN38">
        <v>59.4</v>
      </c>
      <c r="DO38">
        <v>15.86</v>
      </c>
      <c r="DP38" s="2">
        <v>1.63</v>
      </c>
      <c r="DQ38" t="s">
        <v>479</v>
      </c>
      <c r="DR38">
        <v>2.47</v>
      </c>
      <c r="DS38">
        <v>0.08</v>
      </c>
      <c r="DT38">
        <v>1.29</v>
      </c>
      <c r="DU38">
        <v>0.18</v>
      </c>
      <c r="DV38">
        <v>65.82</v>
      </c>
      <c r="DW38" s="2" t="s">
        <v>480</v>
      </c>
      <c r="DX38">
        <v>47.73</v>
      </c>
      <c r="DY38" s="2">
        <v>24.97</v>
      </c>
      <c r="DZ38">
        <v>20.55</v>
      </c>
      <c r="EA38" s="2">
        <v>0.61</v>
      </c>
      <c r="EB38" s="2">
        <v>42817</v>
      </c>
      <c r="EC38" t="s">
        <v>138</v>
      </c>
      <c r="ED38">
        <v>300015</v>
      </c>
      <c r="EE38" t="s">
        <v>138</v>
      </c>
      <c r="EF38" t="s">
        <v>138</v>
      </c>
      <c r="EG38" t="s">
        <v>138</v>
      </c>
    </row>
    <row r="39" spans="1:137">
      <c r="A39" t="str">
        <f>"300450"</f>
        <v>300450</v>
      </c>
      <c r="B39" t="s">
        <v>481</v>
      </c>
      <c r="C39">
        <v>0.65</v>
      </c>
      <c r="D39">
        <v>57.33</v>
      </c>
      <c r="E39">
        <v>0.37</v>
      </c>
      <c r="F39">
        <v>57.3</v>
      </c>
      <c r="G39">
        <v>57.31</v>
      </c>
      <c r="H39">
        <v>310943</v>
      </c>
      <c r="I39">
        <v>78</v>
      </c>
      <c r="J39">
        <v>0.3</v>
      </c>
      <c r="K39">
        <v>1.99</v>
      </c>
      <c r="L39">
        <v>56.9</v>
      </c>
      <c r="M39">
        <v>57.63</v>
      </c>
      <c r="N39">
        <v>56.49</v>
      </c>
      <c r="O39">
        <v>56.96</v>
      </c>
      <c r="P39" s="2">
        <v>61.38</v>
      </c>
      <c r="Q39">
        <v>177238.91</v>
      </c>
      <c r="R39">
        <v>0.69</v>
      </c>
      <c r="S39" s="2" t="s">
        <v>482</v>
      </c>
      <c r="T39" t="s">
        <v>305</v>
      </c>
      <c r="U39">
        <v>2</v>
      </c>
      <c r="V39">
        <v>57</v>
      </c>
      <c r="W39">
        <v>150555</v>
      </c>
      <c r="X39">
        <v>160388</v>
      </c>
      <c r="Y39">
        <v>0.94</v>
      </c>
      <c r="Z39">
        <v>0</v>
      </c>
      <c r="AA39">
        <v>123</v>
      </c>
      <c r="AB39">
        <v>2</v>
      </c>
      <c r="AC39" t="s">
        <v>138</v>
      </c>
      <c r="AD39">
        <v>-14.58</v>
      </c>
      <c r="AE39">
        <v>0.45</v>
      </c>
      <c r="AF39">
        <v>0.05</v>
      </c>
      <c r="AG39">
        <v>1383.4</v>
      </c>
      <c r="AH39">
        <v>-5292.08</v>
      </c>
      <c r="AI39">
        <v>-0.09</v>
      </c>
      <c r="AJ39">
        <v>352069.2</v>
      </c>
      <c r="AK39">
        <v>1035.01</v>
      </c>
      <c r="AL39">
        <v>-0.1</v>
      </c>
      <c r="AM39">
        <v>0.29</v>
      </c>
      <c r="AN39" t="s">
        <v>138</v>
      </c>
      <c r="AO39">
        <v>0.58</v>
      </c>
      <c r="AP39">
        <v>0.02</v>
      </c>
      <c r="AQ39" t="s">
        <v>138</v>
      </c>
      <c r="AR39">
        <v>0.8</v>
      </c>
      <c r="AS39" t="s">
        <v>138</v>
      </c>
      <c r="AT39" t="s">
        <v>138</v>
      </c>
      <c r="AU39">
        <v>15.59</v>
      </c>
      <c r="AV39" t="s">
        <v>483</v>
      </c>
      <c r="AW39" s="2" t="s">
        <v>484</v>
      </c>
      <c r="AX39">
        <v>0.02</v>
      </c>
      <c r="AY39">
        <v>2855</v>
      </c>
      <c r="AZ39">
        <v>1</v>
      </c>
      <c r="BA39">
        <v>-0.21</v>
      </c>
      <c r="BB39">
        <v>-2.5</v>
      </c>
      <c r="BC39">
        <v>1.11</v>
      </c>
      <c r="BD39">
        <v>7.75</v>
      </c>
      <c r="BE39">
        <v>15.59</v>
      </c>
      <c r="BF39">
        <v>-0.13</v>
      </c>
      <c r="BG39">
        <v>205.27</v>
      </c>
      <c r="BH39">
        <v>20.19</v>
      </c>
      <c r="BI39">
        <v>14.71</v>
      </c>
      <c r="BJ39">
        <v>281.19</v>
      </c>
      <c r="BK39">
        <v>2</v>
      </c>
      <c r="BL39" t="s">
        <v>485</v>
      </c>
      <c r="BM39">
        <v>2.93</v>
      </c>
      <c r="BN39" t="s">
        <v>486</v>
      </c>
      <c r="BO39" t="s">
        <v>487</v>
      </c>
      <c r="BP39" s="2">
        <v>60.98</v>
      </c>
      <c r="BQ39">
        <v>60.98</v>
      </c>
      <c r="BR39">
        <v>1.44</v>
      </c>
      <c r="BS39">
        <v>-0.73</v>
      </c>
      <c r="BT39" t="s">
        <v>142</v>
      </c>
      <c r="BU39">
        <v>2</v>
      </c>
      <c r="BV39">
        <v>5</v>
      </c>
      <c r="BW39">
        <v>12</v>
      </c>
      <c r="BX39">
        <v>-0.11</v>
      </c>
      <c r="BY39">
        <v>1.18</v>
      </c>
      <c r="BZ39">
        <v>-0.83</v>
      </c>
      <c r="CA39">
        <v>0.07</v>
      </c>
      <c r="CB39">
        <v>-0.52</v>
      </c>
      <c r="CC39">
        <v>1.49</v>
      </c>
      <c r="CD39">
        <v>20260331</v>
      </c>
      <c r="CE39">
        <v>20150518</v>
      </c>
      <c r="CF39">
        <v>16.74</v>
      </c>
      <c r="CG39" t="s">
        <v>138</v>
      </c>
      <c r="CH39">
        <v>1.08</v>
      </c>
      <c r="CI39" t="s">
        <v>164</v>
      </c>
      <c r="CJ39" s="2">
        <v>390.73</v>
      </c>
      <c r="CK39">
        <v>131.4</v>
      </c>
      <c r="CL39">
        <v>-0.2</v>
      </c>
      <c r="CM39" s="2">
        <v>66.42</v>
      </c>
      <c r="CN39">
        <v>330.39</v>
      </c>
      <c r="CO39">
        <v>24.61</v>
      </c>
      <c r="CP39">
        <v>5.78</v>
      </c>
      <c r="CQ39">
        <v>234.49</v>
      </c>
      <c r="CR39">
        <v>60.57</v>
      </c>
      <c r="CS39">
        <v>149.57</v>
      </c>
      <c r="CT39">
        <v>67.1</v>
      </c>
      <c r="CU39">
        <v>128.73</v>
      </c>
      <c r="CV39">
        <v>41.81</v>
      </c>
      <c r="CW39" s="2">
        <v>144.43</v>
      </c>
      <c r="CX39" s="3">
        <v>96.3</v>
      </c>
      <c r="CY39">
        <v>16.83</v>
      </c>
      <c r="CZ39">
        <v>-0.04</v>
      </c>
      <c r="DA39">
        <v>16.89</v>
      </c>
      <c r="DB39">
        <v>15.6</v>
      </c>
      <c r="DC39">
        <v>15.64</v>
      </c>
      <c r="DD39">
        <v>15.49</v>
      </c>
      <c r="DE39">
        <v>69.51</v>
      </c>
      <c r="DF39" s="2">
        <v>49.57</v>
      </c>
      <c r="DG39" s="3">
        <v>16.29</v>
      </c>
      <c r="DH39">
        <v>236837</v>
      </c>
      <c r="DI39">
        <v>4474</v>
      </c>
      <c r="DJ39" t="s">
        <v>488</v>
      </c>
      <c r="DK39" s="2">
        <v>446.58</v>
      </c>
      <c r="DL39">
        <v>21.83</v>
      </c>
      <c r="DM39">
        <v>6.83</v>
      </c>
      <c r="DN39">
        <v>19.36</v>
      </c>
      <c r="DO39">
        <v>6.65</v>
      </c>
      <c r="DP39" s="2">
        <v>0.5</v>
      </c>
      <c r="DQ39" t="s">
        <v>489</v>
      </c>
      <c r="DR39">
        <v>8.39</v>
      </c>
      <c r="DS39">
        <v>2.5</v>
      </c>
      <c r="DT39">
        <v>4.15</v>
      </c>
      <c r="DU39">
        <v>2.96</v>
      </c>
      <c r="DV39">
        <v>33.61</v>
      </c>
      <c r="DW39" s="2" t="s">
        <v>490</v>
      </c>
      <c r="DX39">
        <v>33.32</v>
      </c>
      <c r="DY39" s="2">
        <v>11.65</v>
      </c>
      <c r="DZ39">
        <v>10.8</v>
      </c>
      <c r="EA39" s="2">
        <v>16.05</v>
      </c>
      <c r="EB39" s="2">
        <v>15173</v>
      </c>
      <c r="EC39" t="s">
        <v>138</v>
      </c>
      <c r="ED39">
        <v>300450</v>
      </c>
      <c r="EE39" t="s">
        <v>138</v>
      </c>
      <c r="EF39" t="s">
        <v>138</v>
      </c>
      <c r="EG39" t="s">
        <v>138</v>
      </c>
    </row>
    <row r="40" spans="1:137">
      <c r="A40" t="str">
        <f>"601231"</f>
        <v>601231</v>
      </c>
      <c r="B40" t="s">
        <v>491</v>
      </c>
      <c r="C40">
        <v>1.26</v>
      </c>
      <c r="D40">
        <v>40.07</v>
      </c>
      <c r="E40">
        <v>0.5</v>
      </c>
      <c r="F40">
        <v>40.06</v>
      </c>
      <c r="G40">
        <v>40.07</v>
      </c>
      <c r="H40">
        <v>293108</v>
      </c>
      <c r="I40">
        <v>37</v>
      </c>
      <c r="J40">
        <v>0.3</v>
      </c>
      <c r="K40">
        <v>1.23</v>
      </c>
      <c r="L40">
        <v>40.21</v>
      </c>
      <c r="M40">
        <v>41.18</v>
      </c>
      <c r="N40">
        <v>39.66</v>
      </c>
      <c r="O40">
        <v>39.57</v>
      </c>
      <c r="P40" s="2">
        <v>51.65</v>
      </c>
      <c r="Q40">
        <v>118565.26</v>
      </c>
      <c r="R40">
        <v>0.79</v>
      </c>
      <c r="S40" s="2" t="s">
        <v>157</v>
      </c>
      <c r="T40" t="s">
        <v>192</v>
      </c>
      <c r="U40">
        <v>3.84</v>
      </c>
      <c r="V40">
        <v>40.45</v>
      </c>
      <c r="W40">
        <v>160160</v>
      </c>
      <c r="X40">
        <v>132948</v>
      </c>
      <c r="Y40">
        <v>1.2</v>
      </c>
      <c r="Z40">
        <v>0</v>
      </c>
      <c r="AA40">
        <v>5</v>
      </c>
      <c r="AB40">
        <v>1</v>
      </c>
      <c r="AC40" t="s">
        <v>138</v>
      </c>
      <c r="AD40">
        <v>69.84</v>
      </c>
      <c r="AE40">
        <v>0.6</v>
      </c>
      <c r="AF40">
        <v>0.09</v>
      </c>
      <c r="AG40">
        <v>872.47</v>
      </c>
      <c r="AH40">
        <v>11137.86</v>
      </c>
      <c r="AI40">
        <v>0.4</v>
      </c>
      <c r="AJ40">
        <v>227725.24</v>
      </c>
      <c r="AK40">
        <v>1030.99</v>
      </c>
      <c r="AL40">
        <v>0.42</v>
      </c>
      <c r="AM40">
        <v>0.45</v>
      </c>
      <c r="AN40" t="s">
        <v>138</v>
      </c>
      <c r="AO40">
        <v>1</v>
      </c>
      <c r="AP40">
        <v>0.04</v>
      </c>
      <c r="AQ40" t="s">
        <v>138</v>
      </c>
      <c r="AR40">
        <v>0.78</v>
      </c>
      <c r="AS40" t="s">
        <v>138</v>
      </c>
      <c r="AT40" t="s">
        <v>138</v>
      </c>
      <c r="AU40">
        <v>23.89</v>
      </c>
      <c r="AV40" t="s">
        <v>492</v>
      </c>
      <c r="AW40" s="2" t="s">
        <v>492</v>
      </c>
      <c r="AX40">
        <v>1</v>
      </c>
      <c r="AY40">
        <v>2841</v>
      </c>
      <c r="AZ40">
        <v>1</v>
      </c>
      <c r="BA40">
        <v>-4.19</v>
      </c>
      <c r="BB40">
        <v>-9.51</v>
      </c>
      <c r="BC40">
        <v>-5.43</v>
      </c>
      <c r="BD40">
        <v>7.2</v>
      </c>
      <c r="BE40">
        <v>20.91</v>
      </c>
      <c r="BF40">
        <v>25.96</v>
      </c>
      <c r="BG40">
        <v>204.71</v>
      </c>
      <c r="BH40">
        <v>21.43</v>
      </c>
      <c r="BI40">
        <v>33.57</v>
      </c>
      <c r="BJ40">
        <v>277.81</v>
      </c>
      <c r="BK40">
        <v>11</v>
      </c>
      <c r="BL40" t="s">
        <v>493</v>
      </c>
      <c r="BM40">
        <v>4.26</v>
      </c>
      <c r="BN40" t="s">
        <v>494</v>
      </c>
      <c r="BO40" t="s">
        <v>495</v>
      </c>
      <c r="BP40" s="2">
        <v>51.01</v>
      </c>
      <c r="BQ40">
        <v>51.01</v>
      </c>
      <c r="BR40">
        <v>2.3</v>
      </c>
      <c r="BS40">
        <v>-3.12</v>
      </c>
      <c r="BT40" t="s">
        <v>142</v>
      </c>
      <c r="BU40">
        <v>1</v>
      </c>
      <c r="BV40">
        <v>10</v>
      </c>
      <c r="BW40">
        <v>8</v>
      </c>
      <c r="BX40">
        <v>1.62</v>
      </c>
      <c r="BY40">
        <v>4.07</v>
      </c>
      <c r="BZ40">
        <v>0.23</v>
      </c>
      <c r="CA40">
        <v>2.22</v>
      </c>
      <c r="CB40">
        <v>-2.7</v>
      </c>
      <c r="CC40">
        <v>1.03</v>
      </c>
      <c r="CD40">
        <v>20260404</v>
      </c>
      <c r="CE40">
        <v>20120220</v>
      </c>
      <c r="CF40">
        <v>23.89</v>
      </c>
      <c r="CG40" t="s">
        <v>138</v>
      </c>
      <c r="CH40" t="s">
        <v>138</v>
      </c>
      <c r="CI40" t="s">
        <v>164</v>
      </c>
      <c r="CJ40" s="2">
        <v>404.86</v>
      </c>
      <c r="CK40">
        <v>207.21</v>
      </c>
      <c r="CL40">
        <v>0</v>
      </c>
      <c r="CM40" s="2">
        <v>48.82</v>
      </c>
      <c r="CN40">
        <v>321.43</v>
      </c>
      <c r="CO40">
        <v>52.46</v>
      </c>
      <c r="CP40">
        <v>3.13</v>
      </c>
      <c r="CQ40">
        <v>167.99</v>
      </c>
      <c r="CR40">
        <v>132.41</v>
      </c>
      <c r="CS40">
        <v>79.77</v>
      </c>
      <c r="CT40">
        <v>100.3</v>
      </c>
      <c r="CU40">
        <v>4.67</v>
      </c>
      <c r="CV40">
        <v>37.69</v>
      </c>
      <c r="CW40" s="2">
        <v>591.95</v>
      </c>
      <c r="CX40" s="3">
        <v>535.8</v>
      </c>
      <c r="CY40">
        <v>21.05</v>
      </c>
      <c r="CZ40">
        <v>2.66</v>
      </c>
      <c r="DA40">
        <v>21.39</v>
      </c>
      <c r="DB40">
        <v>18.29</v>
      </c>
      <c r="DC40">
        <v>18.53</v>
      </c>
      <c r="DD40">
        <v>15.5</v>
      </c>
      <c r="DE40">
        <v>131.99</v>
      </c>
      <c r="DF40" s="2">
        <v>24.04</v>
      </c>
      <c r="DG40" s="3">
        <v>7.73</v>
      </c>
      <c r="DH40">
        <v>54741</v>
      </c>
      <c r="DI40">
        <v>12555</v>
      </c>
      <c r="DJ40" t="s">
        <v>496</v>
      </c>
      <c r="DK40" s="2">
        <v>12.16</v>
      </c>
      <c r="DL40">
        <v>-2.46</v>
      </c>
      <c r="DM40">
        <v>4.45</v>
      </c>
      <c r="DN40">
        <v>39.82</v>
      </c>
      <c r="DO40">
        <v>1.62</v>
      </c>
      <c r="DP40" s="2">
        <v>1.09</v>
      </c>
      <c r="DQ40" t="s">
        <v>497</v>
      </c>
      <c r="DR40">
        <v>9</v>
      </c>
      <c r="DS40">
        <v>1.58</v>
      </c>
      <c r="DT40">
        <v>5.52</v>
      </c>
      <c r="DU40">
        <v>1.01</v>
      </c>
      <c r="DV40">
        <v>51.18</v>
      </c>
      <c r="DW40" s="2" t="s">
        <v>498</v>
      </c>
      <c r="DX40">
        <v>9.49</v>
      </c>
      <c r="DY40" s="2">
        <v>3.56</v>
      </c>
      <c r="DZ40">
        <v>3.09</v>
      </c>
      <c r="EA40" s="2">
        <v>19.01</v>
      </c>
      <c r="EB40" s="2">
        <v>21726</v>
      </c>
      <c r="EC40" t="s">
        <v>138</v>
      </c>
      <c r="ED40">
        <v>601231</v>
      </c>
      <c r="EE40" t="s">
        <v>138</v>
      </c>
      <c r="EF40" t="s">
        <v>138</v>
      </c>
      <c r="EG40" t="s">
        <v>138</v>
      </c>
    </row>
    <row r="41" spans="1:137">
      <c r="A41" t="str">
        <f>"002241"</f>
        <v>002241</v>
      </c>
      <c r="B41" t="s">
        <v>499</v>
      </c>
      <c r="C41">
        <v>3.74</v>
      </c>
      <c r="D41">
        <v>25.26</v>
      </c>
      <c r="E41">
        <v>0.91</v>
      </c>
      <c r="F41">
        <v>25.25</v>
      </c>
      <c r="G41">
        <v>25.26</v>
      </c>
      <c r="H41">
        <v>958985</v>
      </c>
      <c r="I41">
        <v>241</v>
      </c>
      <c r="J41">
        <v>0.24</v>
      </c>
      <c r="K41">
        <v>3.05</v>
      </c>
      <c r="L41">
        <v>24.4</v>
      </c>
      <c r="M41">
        <v>25.33</v>
      </c>
      <c r="N41">
        <v>24.37</v>
      </c>
      <c r="O41">
        <v>24.35</v>
      </c>
      <c r="P41" s="2">
        <v>44.56</v>
      </c>
      <c r="Q41">
        <v>238617.5</v>
      </c>
      <c r="R41">
        <v>1.79</v>
      </c>
      <c r="S41" s="2" t="s">
        <v>157</v>
      </c>
      <c r="T41" t="s">
        <v>181</v>
      </c>
      <c r="U41">
        <v>3.94</v>
      </c>
      <c r="V41">
        <v>24.88</v>
      </c>
      <c r="W41">
        <v>384769</v>
      </c>
      <c r="X41">
        <v>574216</v>
      </c>
      <c r="Y41">
        <v>0.67</v>
      </c>
      <c r="Z41">
        <v>0</v>
      </c>
      <c r="AA41">
        <v>2</v>
      </c>
      <c r="AB41">
        <v>1120</v>
      </c>
      <c r="AC41" t="s">
        <v>138</v>
      </c>
      <c r="AD41">
        <v>-44.58</v>
      </c>
      <c r="AE41">
        <v>1.64</v>
      </c>
      <c r="AF41">
        <v>0.22</v>
      </c>
      <c r="AG41">
        <v>7296.2</v>
      </c>
      <c r="AH41">
        <v>30082.96</v>
      </c>
      <c r="AI41">
        <v>0.49</v>
      </c>
      <c r="AJ41">
        <v>259575.78</v>
      </c>
      <c r="AK41">
        <v>1328.09</v>
      </c>
      <c r="AL41">
        <v>0.29</v>
      </c>
      <c r="AM41">
        <v>0.51</v>
      </c>
      <c r="AN41" t="s">
        <v>138</v>
      </c>
      <c r="AO41">
        <v>1.47</v>
      </c>
      <c r="AP41">
        <v>0.02</v>
      </c>
      <c r="AQ41" t="s">
        <v>138</v>
      </c>
      <c r="AR41">
        <v>0.68</v>
      </c>
      <c r="AS41" t="s">
        <v>138</v>
      </c>
      <c r="AT41" t="s">
        <v>138</v>
      </c>
      <c r="AU41">
        <v>31.42</v>
      </c>
      <c r="AV41" t="s">
        <v>500</v>
      </c>
      <c r="AW41" s="2" t="s">
        <v>501</v>
      </c>
      <c r="AX41">
        <v>3.11</v>
      </c>
      <c r="AY41">
        <v>2889</v>
      </c>
      <c r="AZ41">
        <v>2</v>
      </c>
      <c r="BA41">
        <v>0.16</v>
      </c>
      <c r="BB41">
        <v>1.73</v>
      </c>
      <c r="BC41">
        <v>1.53</v>
      </c>
      <c r="BD41">
        <v>3.96</v>
      </c>
      <c r="BE41">
        <v>11.48</v>
      </c>
      <c r="BF41">
        <v>-12.89</v>
      </c>
      <c r="BG41">
        <v>22.68</v>
      </c>
      <c r="BH41">
        <v>12.97</v>
      </c>
      <c r="BI41">
        <v>-12.08</v>
      </c>
      <c r="BJ41">
        <v>102.35</v>
      </c>
      <c r="BK41">
        <v>1</v>
      </c>
      <c r="BL41" t="s">
        <v>502</v>
      </c>
      <c r="BM41">
        <v>3.91</v>
      </c>
      <c r="BN41" t="s">
        <v>503</v>
      </c>
      <c r="BO41" t="s">
        <v>504</v>
      </c>
      <c r="BP41" s="2">
        <v>21.73</v>
      </c>
      <c r="BQ41">
        <v>21.92</v>
      </c>
      <c r="BR41">
        <v>1.05</v>
      </c>
      <c r="BS41">
        <v>2.43</v>
      </c>
      <c r="BT41" t="s">
        <v>142</v>
      </c>
      <c r="BU41">
        <v>11</v>
      </c>
      <c r="BV41">
        <v>9</v>
      </c>
      <c r="BW41">
        <v>4</v>
      </c>
      <c r="BX41">
        <v>0.21</v>
      </c>
      <c r="BY41">
        <v>4.02</v>
      </c>
      <c r="BZ41">
        <v>0.08</v>
      </c>
      <c r="CA41">
        <v>2.18</v>
      </c>
      <c r="CB41">
        <v>-0.28</v>
      </c>
      <c r="CC41">
        <v>3.65</v>
      </c>
      <c r="CD41">
        <v>20260424</v>
      </c>
      <c r="CE41">
        <v>20080522</v>
      </c>
      <c r="CF41">
        <v>35.5</v>
      </c>
      <c r="CG41" t="s">
        <v>138</v>
      </c>
      <c r="CH41" t="s">
        <v>138</v>
      </c>
      <c r="CI41" t="s">
        <v>152</v>
      </c>
      <c r="CJ41" s="2">
        <v>926.12</v>
      </c>
      <c r="CK41">
        <v>373.76</v>
      </c>
      <c r="CL41">
        <v>8.6</v>
      </c>
      <c r="CM41" s="2">
        <v>58.71</v>
      </c>
      <c r="CN41">
        <v>524.67</v>
      </c>
      <c r="CO41">
        <v>226.52</v>
      </c>
      <c r="CP41">
        <v>29.34</v>
      </c>
      <c r="CQ41">
        <v>485.09</v>
      </c>
      <c r="CR41">
        <v>224.04</v>
      </c>
      <c r="CS41">
        <v>135.57</v>
      </c>
      <c r="CT41">
        <v>108.02</v>
      </c>
      <c r="CU41">
        <v>35.53</v>
      </c>
      <c r="CV41">
        <v>119.61</v>
      </c>
      <c r="CW41" s="2">
        <v>186.59</v>
      </c>
      <c r="CX41" s="3">
        <v>160.9</v>
      </c>
      <c r="CY41">
        <v>5.8</v>
      </c>
      <c r="CZ41">
        <v>3.22</v>
      </c>
      <c r="DA41">
        <v>5.63</v>
      </c>
      <c r="DB41">
        <v>5.22</v>
      </c>
      <c r="DC41">
        <v>5.03</v>
      </c>
      <c r="DD41">
        <v>3.49</v>
      </c>
      <c r="DE41">
        <v>221.94</v>
      </c>
      <c r="DF41" s="2">
        <v>-5.85</v>
      </c>
      <c r="DG41" s="3">
        <v>11.26</v>
      </c>
      <c r="DH41">
        <v>481237</v>
      </c>
      <c r="DI41">
        <v>5097</v>
      </c>
      <c r="DJ41" t="s">
        <v>505</v>
      </c>
      <c r="DK41" s="2">
        <v>7.28</v>
      </c>
      <c r="DL41">
        <v>14.44</v>
      </c>
      <c r="DM41">
        <v>2.4</v>
      </c>
      <c r="DN41">
        <v>-153.33</v>
      </c>
      <c r="DO41">
        <v>4.81</v>
      </c>
      <c r="DP41" s="2">
        <v>1.42</v>
      </c>
      <c r="DQ41" t="s">
        <v>506</v>
      </c>
      <c r="DR41">
        <v>10.53</v>
      </c>
      <c r="DS41">
        <v>3.37</v>
      </c>
      <c r="DT41">
        <v>6.25</v>
      </c>
      <c r="DU41">
        <v>-0.16</v>
      </c>
      <c r="DV41">
        <v>40.74</v>
      </c>
      <c r="DW41" s="2" t="s">
        <v>507</v>
      </c>
      <c r="DX41">
        <v>13.77</v>
      </c>
      <c r="DY41" s="2">
        <v>3.11</v>
      </c>
      <c r="DZ41">
        <v>2.8</v>
      </c>
      <c r="EA41" s="2">
        <v>11.41</v>
      </c>
      <c r="EB41" s="2">
        <v>111585</v>
      </c>
      <c r="EC41" t="s">
        <v>138</v>
      </c>
      <c r="ED41">
        <v>2241</v>
      </c>
      <c r="EE41" t="s">
        <v>138</v>
      </c>
      <c r="EF41" t="s">
        <v>138</v>
      </c>
      <c r="EG41" t="s">
        <v>138</v>
      </c>
    </row>
    <row r="42" spans="1:137">
      <c r="A42" t="str">
        <f>"688775"</f>
        <v>688775</v>
      </c>
      <c r="B42" t="s">
        <v>508</v>
      </c>
      <c r="C42">
        <v>1.89</v>
      </c>
      <c r="D42">
        <v>195.93</v>
      </c>
      <c r="E42">
        <v>3.63</v>
      </c>
      <c r="F42">
        <v>195.88</v>
      </c>
      <c r="G42">
        <v>196.27</v>
      </c>
      <c r="H42">
        <v>6658</v>
      </c>
      <c r="I42">
        <v>6</v>
      </c>
      <c r="J42">
        <v>-0.05</v>
      </c>
      <c r="K42">
        <v>2.03</v>
      </c>
      <c r="L42">
        <v>192.3</v>
      </c>
      <c r="M42">
        <v>197.46</v>
      </c>
      <c r="N42">
        <v>190.61</v>
      </c>
      <c r="O42">
        <v>192.3</v>
      </c>
      <c r="P42" s="2">
        <v>74.43</v>
      </c>
      <c r="Q42">
        <v>12991.25</v>
      </c>
      <c r="R42">
        <v>1.09</v>
      </c>
      <c r="S42" s="2" t="s">
        <v>509</v>
      </c>
      <c r="T42" t="s">
        <v>158</v>
      </c>
      <c r="U42">
        <v>3.56</v>
      </c>
      <c r="V42">
        <v>195.11</v>
      </c>
      <c r="W42">
        <v>2906</v>
      </c>
      <c r="X42">
        <v>3752</v>
      </c>
      <c r="Y42">
        <v>0.77</v>
      </c>
      <c r="Z42">
        <v>0</v>
      </c>
      <c r="AA42">
        <v>3</v>
      </c>
      <c r="AB42">
        <v>2</v>
      </c>
      <c r="AC42" t="s">
        <v>138</v>
      </c>
      <c r="AD42">
        <v>38.89</v>
      </c>
      <c r="AE42">
        <v>0.35</v>
      </c>
      <c r="AF42">
        <v>0.03</v>
      </c>
      <c r="AG42">
        <v>54.44</v>
      </c>
      <c r="AH42">
        <v>-407.05</v>
      </c>
      <c r="AI42">
        <v>-0.06</v>
      </c>
      <c r="AJ42">
        <v>14912.33</v>
      </c>
      <c r="AK42">
        <v>78.02</v>
      </c>
      <c r="AL42">
        <v>0.08</v>
      </c>
      <c r="AM42">
        <v>0.52</v>
      </c>
      <c r="AN42" t="s">
        <v>138</v>
      </c>
      <c r="AO42">
        <v>0.96</v>
      </c>
      <c r="AP42">
        <v>0.01</v>
      </c>
      <c r="AQ42" t="s">
        <v>138</v>
      </c>
      <c r="AR42">
        <v>0.99</v>
      </c>
      <c r="AS42" t="s">
        <v>138</v>
      </c>
      <c r="AT42" t="s">
        <v>138</v>
      </c>
      <c r="AU42">
        <v>0.33</v>
      </c>
      <c r="AV42" t="s">
        <v>510</v>
      </c>
      <c r="AW42" s="2" t="s">
        <v>511</v>
      </c>
      <c r="AX42">
        <v>1.62</v>
      </c>
      <c r="AY42">
        <v>926</v>
      </c>
      <c r="AZ42">
        <v>1</v>
      </c>
      <c r="BA42">
        <v>-1.18</v>
      </c>
      <c r="BB42">
        <v>-0.19</v>
      </c>
      <c r="BC42">
        <v>-1.05</v>
      </c>
      <c r="BD42">
        <v>1.41</v>
      </c>
      <c r="BE42">
        <v>5.01</v>
      </c>
      <c r="BF42">
        <v>-18.32</v>
      </c>
      <c r="BG42">
        <v>314.49</v>
      </c>
      <c r="BH42">
        <v>4.07</v>
      </c>
      <c r="BI42">
        <v>-16.59</v>
      </c>
      <c r="BJ42">
        <v>134.55</v>
      </c>
      <c r="BK42">
        <v>3</v>
      </c>
      <c r="BL42" t="s">
        <v>512</v>
      </c>
      <c r="BM42">
        <v>2.03</v>
      </c>
      <c r="BN42" t="s">
        <v>510</v>
      </c>
      <c r="BO42" t="s">
        <v>513</v>
      </c>
      <c r="BP42" s="2">
        <v>81.63</v>
      </c>
      <c r="BQ42">
        <v>77.52</v>
      </c>
      <c r="BR42">
        <v>1.66</v>
      </c>
      <c r="BS42">
        <v>0.63</v>
      </c>
      <c r="BT42" t="s">
        <v>142</v>
      </c>
      <c r="BU42">
        <v>11</v>
      </c>
      <c r="BV42">
        <v>13</v>
      </c>
      <c r="BX42">
        <v>0</v>
      </c>
      <c r="BY42">
        <v>2.68</v>
      </c>
      <c r="BZ42">
        <v>-0.88</v>
      </c>
      <c r="CA42">
        <v>1.46</v>
      </c>
      <c r="CB42">
        <v>-0.77</v>
      </c>
      <c r="CC42">
        <v>2.79</v>
      </c>
      <c r="CD42">
        <v>20260214</v>
      </c>
      <c r="CE42">
        <v>20250611</v>
      </c>
      <c r="CF42">
        <v>4.01</v>
      </c>
      <c r="CG42" t="s">
        <v>138</v>
      </c>
      <c r="CH42" t="s">
        <v>138</v>
      </c>
      <c r="CI42" t="s">
        <v>371</v>
      </c>
      <c r="CJ42" s="2">
        <v>92</v>
      </c>
      <c r="CK42">
        <v>57.24</v>
      </c>
      <c r="CL42">
        <v>-0.07</v>
      </c>
      <c r="CM42" s="2">
        <v>37.85</v>
      </c>
      <c r="CN42">
        <v>80.23</v>
      </c>
      <c r="CO42">
        <v>4.19</v>
      </c>
      <c r="CP42">
        <v>0.31</v>
      </c>
      <c r="CQ42">
        <v>33.98</v>
      </c>
      <c r="CR42">
        <v>12.92</v>
      </c>
      <c r="CS42">
        <v>21.57</v>
      </c>
      <c r="CT42">
        <v>3.31</v>
      </c>
      <c r="CU42">
        <v>3.75</v>
      </c>
      <c r="CV42">
        <v>19.05</v>
      </c>
      <c r="CW42" s="2">
        <v>66.11</v>
      </c>
      <c r="CX42" s="3">
        <v>33.3</v>
      </c>
      <c r="CY42">
        <v>8.05</v>
      </c>
      <c r="CZ42">
        <v>0.3</v>
      </c>
      <c r="DA42">
        <v>8.08</v>
      </c>
      <c r="DB42">
        <v>7.92</v>
      </c>
      <c r="DC42">
        <v>7.92</v>
      </c>
      <c r="DD42">
        <v>7.42</v>
      </c>
      <c r="DE42">
        <v>32.54</v>
      </c>
      <c r="DF42" s="2">
        <v>9.3</v>
      </c>
      <c r="DG42" s="3">
        <v>10.01</v>
      </c>
      <c r="DH42">
        <v>23127</v>
      </c>
      <c r="DI42">
        <v>1418</v>
      </c>
      <c r="DJ42" t="s">
        <v>514</v>
      </c>
      <c r="DK42" s="2">
        <v>0</v>
      </c>
      <c r="DL42">
        <v>0</v>
      </c>
      <c r="DM42">
        <v>13.43</v>
      </c>
      <c r="DN42">
        <v>84.46</v>
      </c>
      <c r="DO42">
        <v>11.88</v>
      </c>
      <c r="DP42" s="2">
        <v>0</v>
      </c>
      <c r="DQ42" t="s">
        <v>515</v>
      </c>
      <c r="DR42">
        <v>14.59</v>
      </c>
      <c r="DS42">
        <v>4.75</v>
      </c>
      <c r="DT42">
        <v>8.11</v>
      </c>
      <c r="DU42">
        <v>2.32</v>
      </c>
      <c r="DV42">
        <v>62.18</v>
      </c>
      <c r="DW42" s="2" t="s">
        <v>516</v>
      </c>
      <c r="DX42">
        <v>49.63</v>
      </c>
      <c r="DY42" s="2">
        <v>12.18</v>
      </c>
      <c r="DZ42">
        <v>11.98</v>
      </c>
      <c r="EA42" s="2">
        <v>10.85</v>
      </c>
      <c r="EB42" s="2">
        <v>3235</v>
      </c>
      <c r="EC42" t="s">
        <v>202</v>
      </c>
      <c r="ED42">
        <v>688775</v>
      </c>
      <c r="EE42" t="s">
        <v>138</v>
      </c>
      <c r="EF42" t="s">
        <v>138</v>
      </c>
      <c r="EG42" t="s">
        <v>138</v>
      </c>
    </row>
    <row r="43" s="1" customFormat="1" spans="1:137">
      <c r="A43" s="4" t="str">
        <f>"002179"</f>
        <v>002179</v>
      </c>
      <c r="B43" s="4" t="s">
        <v>517</v>
      </c>
      <c r="C43" s="1">
        <v>3.55</v>
      </c>
      <c r="D43" s="1">
        <v>36.46</v>
      </c>
      <c r="E43" s="1">
        <v>1.25</v>
      </c>
      <c r="F43" s="1">
        <v>36.46</v>
      </c>
      <c r="G43" s="1">
        <v>36.47</v>
      </c>
      <c r="H43" s="1">
        <v>386177</v>
      </c>
      <c r="I43" s="1">
        <v>51</v>
      </c>
      <c r="J43" s="1">
        <v>0.19</v>
      </c>
      <c r="K43" s="1">
        <v>1.84</v>
      </c>
      <c r="L43" s="1">
        <v>34.6</v>
      </c>
      <c r="M43" s="1">
        <v>36.68</v>
      </c>
      <c r="N43" s="1">
        <v>34.2</v>
      </c>
      <c r="O43" s="1">
        <v>35.21</v>
      </c>
      <c r="P43" s="5">
        <v>48.46</v>
      </c>
      <c r="Q43" s="1">
        <v>137895.58</v>
      </c>
      <c r="R43" s="1">
        <v>2.18</v>
      </c>
      <c r="S43" s="6" t="s">
        <v>518</v>
      </c>
      <c r="T43" s="4" t="s">
        <v>270</v>
      </c>
      <c r="U43" s="1">
        <v>7.04</v>
      </c>
      <c r="V43" s="1">
        <v>35.71</v>
      </c>
      <c r="W43" s="1">
        <v>170487</v>
      </c>
      <c r="X43" s="1">
        <v>215690</v>
      </c>
      <c r="Y43" s="1">
        <v>0.79</v>
      </c>
      <c r="Z43" s="1">
        <v>0</v>
      </c>
      <c r="AA43" s="1">
        <v>47</v>
      </c>
      <c r="AB43" s="1">
        <v>124</v>
      </c>
      <c r="AC43" s="4" t="s">
        <v>138</v>
      </c>
      <c r="AD43" s="1">
        <v>-85.54</v>
      </c>
      <c r="AE43" s="1">
        <v>0.38</v>
      </c>
      <c r="AF43" s="1">
        <v>0.05</v>
      </c>
      <c r="AG43" s="1">
        <v>649.28</v>
      </c>
      <c r="AH43" s="1">
        <v>-1211.57</v>
      </c>
      <c r="AI43" s="1">
        <v>-0.03</v>
      </c>
      <c r="AJ43" s="1">
        <v>112245.41</v>
      </c>
      <c r="AK43" s="1">
        <v>4103.86</v>
      </c>
      <c r="AL43" s="1">
        <v>1.29</v>
      </c>
      <c r="AM43" s="1">
        <v>3.66</v>
      </c>
      <c r="AN43" s="4" t="s">
        <v>138</v>
      </c>
      <c r="AO43" s="1">
        <v>9.7</v>
      </c>
      <c r="AP43" s="1">
        <v>0.11</v>
      </c>
      <c r="AQ43" s="4" t="s">
        <v>138</v>
      </c>
      <c r="AR43" s="1">
        <v>17.78</v>
      </c>
      <c r="AS43" s="4" t="s">
        <v>138</v>
      </c>
      <c r="AT43" s="4" t="s">
        <v>138</v>
      </c>
      <c r="AU43" s="1">
        <v>20.97</v>
      </c>
      <c r="AV43" s="4" t="s">
        <v>519</v>
      </c>
      <c r="AW43" s="6" t="s">
        <v>520</v>
      </c>
      <c r="AX43" s="1">
        <v>2.93</v>
      </c>
      <c r="AY43" s="1">
        <v>2791</v>
      </c>
      <c r="AZ43" s="1">
        <v>1</v>
      </c>
      <c r="BA43" s="1">
        <v>-1.79</v>
      </c>
      <c r="BB43" s="1">
        <v>0.1</v>
      </c>
      <c r="BC43" s="1">
        <v>-0.69</v>
      </c>
      <c r="BD43" s="1">
        <v>-0.76</v>
      </c>
      <c r="BE43" s="1">
        <v>9.72</v>
      </c>
      <c r="BF43" s="1">
        <v>-0.98</v>
      </c>
      <c r="BG43" s="1">
        <v>-8.55</v>
      </c>
      <c r="BH43" s="1">
        <v>7.87</v>
      </c>
      <c r="BI43" s="1">
        <v>2.88</v>
      </c>
      <c r="BJ43" s="1">
        <v>33.63</v>
      </c>
      <c r="BK43" s="1">
        <v>0</v>
      </c>
      <c r="BL43" s="4" t="s">
        <v>521</v>
      </c>
      <c r="BM43" s="1">
        <v>3.51</v>
      </c>
      <c r="BN43" s="4" t="s">
        <v>522</v>
      </c>
      <c r="BO43" s="4" t="s">
        <v>523</v>
      </c>
      <c r="BP43" s="5">
        <v>34.49</v>
      </c>
      <c r="BQ43" s="1">
        <v>34.49</v>
      </c>
      <c r="BR43" s="1">
        <v>0.78</v>
      </c>
      <c r="BS43" s="1">
        <v>1.05</v>
      </c>
      <c r="BT43" s="4" t="s">
        <v>142</v>
      </c>
      <c r="BU43" s="1">
        <v>5</v>
      </c>
      <c r="BV43" s="1">
        <v>7</v>
      </c>
      <c r="BW43" s="1">
        <v>4</v>
      </c>
      <c r="BX43" s="1">
        <v>-1.73</v>
      </c>
      <c r="BY43" s="1">
        <v>4.17</v>
      </c>
      <c r="BZ43" s="1">
        <v>-2.87</v>
      </c>
      <c r="CA43" s="1">
        <v>1.42</v>
      </c>
      <c r="CB43" s="1">
        <v>-0.6</v>
      </c>
      <c r="CC43" s="1">
        <v>6.61</v>
      </c>
      <c r="CD43" s="1">
        <v>20260425</v>
      </c>
      <c r="CE43" s="1">
        <v>20071101</v>
      </c>
      <c r="CF43" s="1">
        <v>21.17</v>
      </c>
      <c r="CG43" s="4" t="s">
        <v>138</v>
      </c>
      <c r="CH43" s="4" t="s">
        <v>138</v>
      </c>
      <c r="CI43" s="4" t="s">
        <v>152</v>
      </c>
      <c r="CJ43" s="5">
        <v>409.54</v>
      </c>
      <c r="CK43" s="1">
        <v>246.73</v>
      </c>
      <c r="CL43" s="1">
        <v>19.02</v>
      </c>
      <c r="CM43" s="5">
        <v>35.11</v>
      </c>
      <c r="CN43" s="1">
        <v>296.17</v>
      </c>
      <c r="CO43" s="1">
        <v>87.42</v>
      </c>
      <c r="CP43" s="1">
        <v>8.04</v>
      </c>
      <c r="CQ43" s="1">
        <v>134.51</v>
      </c>
      <c r="CR43" s="1">
        <v>48.61</v>
      </c>
      <c r="CS43" s="1">
        <v>64.78</v>
      </c>
      <c r="CT43" s="1">
        <v>126.55</v>
      </c>
      <c r="CU43" s="1">
        <v>4.04</v>
      </c>
      <c r="CV43" s="1">
        <v>72.03</v>
      </c>
      <c r="CW43" s="5">
        <v>48.72</v>
      </c>
      <c r="CX43" s="7">
        <v>35.08</v>
      </c>
      <c r="CY43" s="1">
        <v>4.44</v>
      </c>
      <c r="CZ43" s="1">
        <v>0.42</v>
      </c>
      <c r="DA43" s="1">
        <v>4.61</v>
      </c>
      <c r="DB43" s="1">
        <v>4.28</v>
      </c>
      <c r="DC43" s="1">
        <v>3.98</v>
      </c>
      <c r="DD43" s="1">
        <v>3.84</v>
      </c>
      <c r="DE43" s="1">
        <v>120.32</v>
      </c>
      <c r="DF43" s="5">
        <v>-20.61</v>
      </c>
      <c r="DG43" s="7">
        <v>-24.27</v>
      </c>
      <c r="DH43" s="1">
        <v>157333</v>
      </c>
      <c r="DI43" s="1">
        <v>7001</v>
      </c>
      <c r="DJ43" s="4" t="s">
        <v>524</v>
      </c>
      <c r="DK43" s="5">
        <v>-37.75</v>
      </c>
      <c r="DL43" s="1">
        <v>0.69</v>
      </c>
      <c r="DM43" s="1">
        <v>3.13</v>
      </c>
      <c r="DN43" s="1">
        <v>-37.45</v>
      </c>
      <c r="DO43" s="1">
        <v>15.85</v>
      </c>
      <c r="DP43" s="5">
        <v>1.56</v>
      </c>
      <c r="DQ43" s="4" t="s">
        <v>525</v>
      </c>
      <c r="DR43" s="1">
        <v>11.65</v>
      </c>
      <c r="DS43" s="1">
        <v>3.4</v>
      </c>
      <c r="DT43" s="1">
        <v>5.68</v>
      </c>
      <c r="DU43" s="1">
        <v>-0.97</v>
      </c>
      <c r="DV43" s="1">
        <v>63.18</v>
      </c>
      <c r="DW43" s="6" t="s">
        <v>526</v>
      </c>
      <c r="DX43" s="1">
        <v>28</v>
      </c>
      <c r="DY43" s="5">
        <v>9.11</v>
      </c>
      <c r="DZ43" s="1">
        <v>8.78</v>
      </c>
      <c r="EA43" s="5">
        <v>4.84</v>
      </c>
      <c r="EB43" s="5">
        <v>19493</v>
      </c>
      <c r="EC43" s="4" t="s">
        <v>138</v>
      </c>
      <c r="ED43" s="1">
        <v>2179</v>
      </c>
      <c r="EE43" s="1">
        <v>20260427</v>
      </c>
      <c r="EF43" s="1">
        <v>35.21</v>
      </c>
      <c r="EG43" s="1">
        <v>3.55</v>
      </c>
    </row>
    <row r="44" spans="1:137">
      <c r="A44" t="str">
        <f>"001203"</f>
        <v>001203</v>
      </c>
      <c r="B44" t="s">
        <v>527</v>
      </c>
      <c r="C44">
        <v>0.3</v>
      </c>
      <c r="D44">
        <v>47.55</v>
      </c>
      <c r="E44">
        <v>0.14</v>
      </c>
      <c r="F44">
        <v>47.44</v>
      </c>
      <c r="G44">
        <v>47.55</v>
      </c>
      <c r="H44">
        <v>241232</v>
      </c>
      <c r="I44">
        <v>18</v>
      </c>
      <c r="J44">
        <v>0.96</v>
      </c>
      <c r="K44">
        <v>1.85</v>
      </c>
      <c r="L44">
        <v>48</v>
      </c>
      <c r="M44">
        <v>49.05</v>
      </c>
      <c r="N44">
        <v>45.6</v>
      </c>
      <c r="O44">
        <v>47.41</v>
      </c>
      <c r="P44" s="2">
        <v>115.64</v>
      </c>
      <c r="Q44">
        <v>113526</v>
      </c>
      <c r="R44">
        <v>1.47</v>
      </c>
      <c r="S44" s="2" t="s">
        <v>528</v>
      </c>
      <c r="T44" t="s">
        <v>529</v>
      </c>
      <c r="U44">
        <v>7.28</v>
      </c>
      <c r="V44">
        <v>47.06</v>
      </c>
      <c r="W44">
        <v>127018</v>
      </c>
      <c r="X44">
        <v>114214</v>
      </c>
      <c r="Y44">
        <v>1.11</v>
      </c>
      <c r="Z44">
        <v>0</v>
      </c>
      <c r="AA44">
        <v>28</v>
      </c>
      <c r="AB44">
        <v>93</v>
      </c>
      <c r="AC44" t="s">
        <v>138</v>
      </c>
      <c r="AD44">
        <v>-26.18</v>
      </c>
      <c r="AE44">
        <v>0.54</v>
      </c>
      <c r="AF44">
        <v>0.09</v>
      </c>
      <c r="AG44">
        <v>1214.41</v>
      </c>
      <c r="AH44">
        <v>4384.71</v>
      </c>
      <c r="AI44">
        <v>0.19</v>
      </c>
      <c r="AJ44">
        <v>151555.62</v>
      </c>
      <c r="AK44">
        <v>1359.84</v>
      </c>
      <c r="AL44">
        <v>1.22</v>
      </c>
      <c r="AM44">
        <v>0.9</v>
      </c>
      <c r="AN44" t="s">
        <v>138</v>
      </c>
      <c r="AO44">
        <v>2.51</v>
      </c>
      <c r="AP44">
        <v>0.06</v>
      </c>
      <c r="AQ44" t="s">
        <v>138</v>
      </c>
      <c r="AR44">
        <v>0.75</v>
      </c>
      <c r="AS44" t="s">
        <v>138</v>
      </c>
      <c r="AT44" t="s">
        <v>138</v>
      </c>
      <c r="AU44">
        <v>13.06</v>
      </c>
      <c r="AV44" t="s">
        <v>530</v>
      </c>
      <c r="AW44" s="2" t="s">
        <v>531</v>
      </c>
      <c r="AX44">
        <v>-0.33</v>
      </c>
      <c r="AY44">
        <v>2724</v>
      </c>
      <c r="AZ44">
        <v>2</v>
      </c>
      <c r="BA44">
        <v>5.9</v>
      </c>
      <c r="BB44">
        <v>5.2</v>
      </c>
      <c r="BC44">
        <v>4.14</v>
      </c>
      <c r="BD44">
        <v>11.44</v>
      </c>
      <c r="BE44">
        <v>10.95</v>
      </c>
      <c r="BF44">
        <v>57.76</v>
      </c>
      <c r="BG44">
        <v>482</v>
      </c>
      <c r="BH44">
        <v>19.08</v>
      </c>
      <c r="BI44">
        <v>55.14</v>
      </c>
      <c r="BJ44">
        <v>514.18</v>
      </c>
      <c r="BK44">
        <v>18</v>
      </c>
      <c r="BL44" t="s">
        <v>532</v>
      </c>
      <c r="BM44">
        <v>4.89</v>
      </c>
      <c r="BN44" t="s">
        <v>533</v>
      </c>
      <c r="BO44" t="s">
        <v>534</v>
      </c>
      <c r="BP44" s="2">
        <v>108.67</v>
      </c>
      <c r="BQ44">
        <v>98.75</v>
      </c>
      <c r="BR44">
        <v>0.84</v>
      </c>
      <c r="BS44">
        <v>3.39</v>
      </c>
      <c r="BT44" t="s">
        <v>240</v>
      </c>
      <c r="BU44">
        <v>8</v>
      </c>
      <c r="BV44">
        <v>8</v>
      </c>
      <c r="BW44">
        <v>8</v>
      </c>
      <c r="BX44">
        <v>1.24</v>
      </c>
      <c r="BY44">
        <v>3.46</v>
      </c>
      <c r="BZ44">
        <v>-3.82</v>
      </c>
      <c r="CA44">
        <v>-0.74</v>
      </c>
      <c r="CB44">
        <v>-3.06</v>
      </c>
      <c r="CC44">
        <v>4.28</v>
      </c>
      <c r="CD44">
        <v>20260424</v>
      </c>
      <c r="CE44">
        <v>20210510</v>
      </c>
      <c r="CF44">
        <v>15.33</v>
      </c>
      <c r="CG44" t="s">
        <v>138</v>
      </c>
      <c r="CH44" t="s">
        <v>138</v>
      </c>
      <c r="CI44" t="s">
        <v>152</v>
      </c>
      <c r="CJ44" s="2">
        <v>185.82</v>
      </c>
      <c r="CK44">
        <v>74.81</v>
      </c>
      <c r="CL44" t="s">
        <v>138</v>
      </c>
      <c r="CM44" s="2">
        <v>59.74</v>
      </c>
      <c r="CN44">
        <v>28.21</v>
      </c>
      <c r="CO44">
        <v>49.63</v>
      </c>
      <c r="CP44">
        <v>74.37</v>
      </c>
      <c r="CQ44">
        <v>70.82</v>
      </c>
      <c r="CR44">
        <v>9.84</v>
      </c>
      <c r="CS44">
        <v>9.02</v>
      </c>
      <c r="CT44">
        <v>1.27</v>
      </c>
      <c r="CU44">
        <v>0.43</v>
      </c>
      <c r="CV44">
        <v>14.71</v>
      </c>
      <c r="CW44" s="2">
        <v>8.14</v>
      </c>
      <c r="CX44" s="3">
        <v>3.89</v>
      </c>
      <c r="CY44">
        <v>1.88</v>
      </c>
      <c r="CZ44">
        <v>0.04</v>
      </c>
      <c r="DA44">
        <v>1.84</v>
      </c>
      <c r="DB44">
        <v>1.58</v>
      </c>
      <c r="DC44">
        <v>1.58</v>
      </c>
      <c r="DD44">
        <v>1.55</v>
      </c>
      <c r="DE44">
        <v>38.23</v>
      </c>
      <c r="DF44" s="2">
        <v>2.93</v>
      </c>
      <c r="DG44" s="3">
        <v>5.89</v>
      </c>
      <c r="DH44">
        <v>39304</v>
      </c>
      <c r="DI44">
        <v>12544</v>
      </c>
      <c r="DJ44" t="s">
        <v>535</v>
      </c>
      <c r="DK44" s="2">
        <v>-29.89</v>
      </c>
      <c r="DL44">
        <v>-12.07</v>
      </c>
      <c r="DM44">
        <v>9.93</v>
      </c>
      <c r="DN44">
        <v>249.02</v>
      </c>
      <c r="DO44">
        <v>89.6</v>
      </c>
      <c r="DP44" s="2">
        <v>0.42</v>
      </c>
      <c r="DQ44" t="s">
        <v>536</v>
      </c>
      <c r="DR44">
        <v>4.79</v>
      </c>
      <c r="DS44">
        <v>0.96</v>
      </c>
      <c r="DT44">
        <v>2.49</v>
      </c>
      <c r="DU44">
        <v>0.19</v>
      </c>
      <c r="DV44">
        <v>40.26</v>
      </c>
      <c r="DW44" s="2" t="s">
        <v>537</v>
      </c>
      <c r="DX44">
        <v>52.23</v>
      </c>
      <c r="DY44" s="2">
        <v>23.06</v>
      </c>
      <c r="DZ44">
        <v>19.37</v>
      </c>
      <c r="EA44" s="2">
        <v>0.3</v>
      </c>
      <c r="EB44" s="2">
        <v>4225</v>
      </c>
      <c r="EC44" t="s">
        <v>138</v>
      </c>
      <c r="ED44">
        <v>1203</v>
      </c>
      <c r="EE44" t="s">
        <v>138</v>
      </c>
      <c r="EF44" t="s">
        <v>138</v>
      </c>
      <c r="EG44" t="s">
        <v>138</v>
      </c>
    </row>
    <row r="45" spans="1:137">
      <c r="A45" t="str">
        <f>"002074"</f>
        <v>002074</v>
      </c>
      <c r="B45" t="s">
        <v>538</v>
      </c>
      <c r="C45">
        <v>-0.68</v>
      </c>
      <c r="D45">
        <v>39.61</v>
      </c>
      <c r="E45">
        <v>-0.27</v>
      </c>
      <c r="F45">
        <v>39.6</v>
      </c>
      <c r="G45">
        <v>39.61</v>
      </c>
      <c r="H45">
        <v>343299</v>
      </c>
      <c r="I45">
        <v>14</v>
      </c>
      <c r="J45">
        <v>0.38</v>
      </c>
      <c r="K45">
        <v>1.98</v>
      </c>
      <c r="L45">
        <v>39.67</v>
      </c>
      <c r="M45">
        <v>40.16</v>
      </c>
      <c r="N45">
        <v>39.1</v>
      </c>
      <c r="O45">
        <v>39.88</v>
      </c>
      <c r="P45" s="2">
        <v>21.27</v>
      </c>
      <c r="Q45">
        <v>135345.84</v>
      </c>
      <c r="R45">
        <v>0.91</v>
      </c>
      <c r="S45" s="2" t="s">
        <v>144</v>
      </c>
      <c r="T45" t="s">
        <v>441</v>
      </c>
      <c r="U45">
        <v>2.66</v>
      </c>
      <c r="V45">
        <v>39.43</v>
      </c>
      <c r="W45">
        <v>186113</v>
      </c>
      <c r="X45">
        <v>157186</v>
      </c>
      <c r="Y45">
        <v>1.18</v>
      </c>
      <c r="Z45">
        <v>0</v>
      </c>
      <c r="AA45">
        <v>32</v>
      </c>
      <c r="AB45">
        <v>169</v>
      </c>
      <c r="AC45" t="s">
        <v>138</v>
      </c>
      <c r="AD45">
        <v>-36.21</v>
      </c>
      <c r="AE45">
        <v>0.56</v>
      </c>
      <c r="AF45">
        <v>0.06</v>
      </c>
      <c r="AG45">
        <v>919.17</v>
      </c>
      <c r="AH45">
        <v>-21215.35</v>
      </c>
      <c r="AI45">
        <v>-0.51</v>
      </c>
      <c r="AJ45">
        <v>220019.43</v>
      </c>
      <c r="AK45">
        <v>1048.87</v>
      </c>
      <c r="AL45">
        <v>0.18</v>
      </c>
      <c r="AM45">
        <v>0.48</v>
      </c>
      <c r="AN45" t="s">
        <v>138</v>
      </c>
      <c r="AO45">
        <v>1.02</v>
      </c>
      <c r="AP45">
        <v>0.03</v>
      </c>
      <c r="AQ45" t="s">
        <v>138</v>
      </c>
      <c r="AR45">
        <v>0.68</v>
      </c>
      <c r="AS45" t="s">
        <v>138</v>
      </c>
      <c r="AT45" t="s">
        <v>138</v>
      </c>
      <c r="AU45">
        <v>17.36</v>
      </c>
      <c r="AV45" t="s">
        <v>539</v>
      </c>
      <c r="AW45" s="2" t="s">
        <v>540</v>
      </c>
      <c r="AX45">
        <v>-1.3</v>
      </c>
      <c r="AY45">
        <v>2844</v>
      </c>
      <c r="AZ45">
        <v>-1</v>
      </c>
      <c r="BA45">
        <v>0.3</v>
      </c>
      <c r="BB45">
        <v>-2.2</v>
      </c>
      <c r="BC45">
        <v>-0.83</v>
      </c>
      <c r="BD45">
        <v>0.28</v>
      </c>
      <c r="BE45">
        <v>5.34</v>
      </c>
      <c r="BF45">
        <v>-0.55</v>
      </c>
      <c r="BG45">
        <v>98.75</v>
      </c>
      <c r="BH45">
        <v>10.95</v>
      </c>
      <c r="BI45">
        <v>1.28</v>
      </c>
      <c r="BJ45">
        <v>150.03</v>
      </c>
      <c r="BK45">
        <v>5</v>
      </c>
      <c r="BL45" t="s">
        <v>541</v>
      </c>
      <c r="BM45">
        <v>3.27</v>
      </c>
      <c r="BN45" t="s">
        <v>542</v>
      </c>
      <c r="BO45" t="s">
        <v>543</v>
      </c>
      <c r="BP45" s="2">
        <v>21.74</v>
      </c>
      <c r="BQ45">
        <v>59.95</v>
      </c>
      <c r="BR45">
        <v>0.94</v>
      </c>
      <c r="BS45">
        <v>-1.12</v>
      </c>
      <c r="BT45" t="s">
        <v>142</v>
      </c>
      <c r="BU45">
        <v>5</v>
      </c>
      <c r="BV45">
        <v>9</v>
      </c>
      <c r="BW45">
        <v>8</v>
      </c>
      <c r="BX45">
        <v>-0.53</v>
      </c>
      <c r="BY45">
        <v>0.7</v>
      </c>
      <c r="BZ45">
        <v>-1.96</v>
      </c>
      <c r="CA45">
        <v>-1.13</v>
      </c>
      <c r="CB45">
        <v>-1.37</v>
      </c>
      <c r="CC45">
        <v>1.3</v>
      </c>
      <c r="CD45">
        <v>20260406</v>
      </c>
      <c r="CE45">
        <v>20061018</v>
      </c>
      <c r="CF45">
        <v>18.14</v>
      </c>
      <c r="CG45" t="s">
        <v>138</v>
      </c>
      <c r="CH45" t="s">
        <v>138</v>
      </c>
      <c r="CI45" t="s">
        <v>371</v>
      </c>
      <c r="CJ45" s="2">
        <v>1211.49</v>
      </c>
      <c r="CK45">
        <v>284.47</v>
      </c>
      <c r="CL45">
        <v>58.16</v>
      </c>
      <c r="CM45" s="2">
        <v>71.72</v>
      </c>
      <c r="CN45">
        <v>536.86</v>
      </c>
      <c r="CO45">
        <v>283.76</v>
      </c>
      <c r="CP45">
        <v>56.86</v>
      </c>
      <c r="CQ45">
        <v>625.89</v>
      </c>
      <c r="CR45">
        <v>143.77</v>
      </c>
      <c r="CS45">
        <v>117.46</v>
      </c>
      <c r="CT45">
        <v>187.97</v>
      </c>
      <c r="CU45">
        <v>6.22</v>
      </c>
      <c r="CV45">
        <v>198.87</v>
      </c>
      <c r="CW45" s="2">
        <v>295.08</v>
      </c>
      <c r="CX45" s="3">
        <v>245.46</v>
      </c>
      <c r="CY45">
        <v>28.26</v>
      </c>
      <c r="CZ45">
        <v>0.78</v>
      </c>
      <c r="DA45">
        <v>28.33</v>
      </c>
      <c r="DB45">
        <v>24.43</v>
      </c>
      <c r="DC45">
        <v>25.33</v>
      </c>
      <c r="DD45">
        <v>0.85</v>
      </c>
      <c r="DE45">
        <v>78.25</v>
      </c>
      <c r="DF45" s="2">
        <v>4.57</v>
      </c>
      <c r="DG45" s="3">
        <v>-15.05</v>
      </c>
      <c r="DH45">
        <v>265201</v>
      </c>
      <c r="DI45">
        <v>3956</v>
      </c>
      <c r="DJ45" t="s">
        <v>544</v>
      </c>
      <c r="DK45" s="2">
        <v>514.35</v>
      </c>
      <c r="DL45">
        <v>17.21</v>
      </c>
      <c r="DM45">
        <v>2.53</v>
      </c>
      <c r="DN45">
        <v>157.17</v>
      </c>
      <c r="DO45">
        <v>2.44</v>
      </c>
      <c r="DP45" s="2">
        <v>0.25</v>
      </c>
      <c r="DQ45" t="s">
        <v>545</v>
      </c>
      <c r="DR45">
        <v>15.68</v>
      </c>
      <c r="DS45">
        <v>10.96</v>
      </c>
      <c r="DT45">
        <v>4.31</v>
      </c>
      <c r="DU45">
        <v>0.25</v>
      </c>
      <c r="DV45">
        <v>24.67</v>
      </c>
      <c r="DW45" s="2" t="s">
        <v>546</v>
      </c>
      <c r="DX45">
        <v>16.82</v>
      </c>
      <c r="DY45" s="2">
        <v>9.58</v>
      </c>
      <c r="DZ45">
        <v>8.28</v>
      </c>
      <c r="EA45" s="2">
        <v>16.05</v>
      </c>
      <c r="EB45" s="2">
        <v>25575</v>
      </c>
      <c r="EC45" t="s">
        <v>138</v>
      </c>
      <c r="ED45">
        <v>2074</v>
      </c>
      <c r="EE45" t="s">
        <v>138</v>
      </c>
      <c r="EF45" t="s">
        <v>138</v>
      </c>
      <c r="EG45" t="s">
        <v>138</v>
      </c>
    </row>
    <row r="46" spans="1:137">
      <c r="A46" t="str">
        <f>"600048"</f>
        <v>600048</v>
      </c>
      <c r="B46" t="s">
        <v>547</v>
      </c>
      <c r="C46">
        <v>0.17</v>
      </c>
      <c r="D46">
        <v>5.75</v>
      </c>
      <c r="E46">
        <v>0.01</v>
      </c>
      <c r="F46">
        <v>5.75</v>
      </c>
      <c r="G46">
        <v>5.76</v>
      </c>
      <c r="H46">
        <v>426109</v>
      </c>
      <c r="I46">
        <v>136</v>
      </c>
      <c r="J46">
        <v>0</v>
      </c>
      <c r="K46">
        <v>0.36</v>
      </c>
      <c r="L46">
        <v>5.75</v>
      </c>
      <c r="M46">
        <v>5.77</v>
      </c>
      <c r="N46">
        <v>5.71</v>
      </c>
      <c r="O46">
        <v>5.74</v>
      </c>
      <c r="P46" s="2">
        <v>66.52</v>
      </c>
      <c r="Q46">
        <v>24458.51</v>
      </c>
      <c r="R46">
        <v>0.85</v>
      </c>
      <c r="S46" s="2" t="s">
        <v>548</v>
      </c>
      <c r="T46" t="s">
        <v>365</v>
      </c>
      <c r="U46">
        <v>1.05</v>
      </c>
      <c r="V46">
        <v>5.74</v>
      </c>
      <c r="W46">
        <v>189301</v>
      </c>
      <c r="X46">
        <v>236808</v>
      </c>
      <c r="Y46">
        <v>0.8</v>
      </c>
      <c r="Z46">
        <v>0</v>
      </c>
      <c r="AA46">
        <v>5378</v>
      </c>
      <c r="AB46">
        <v>22376</v>
      </c>
      <c r="AC46" t="s">
        <v>138</v>
      </c>
      <c r="AD46">
        <v>-21.47</v>
      </c>
      <c r="AE46">
        <v>0.33</v>
      </c>
      <c r="AF46">
        <v>0.01</v>
      </c>
      <c r="AG46">
        <v>95.61</v>
      </c>
      <c r="AH46">
        <v>-1241.3</v>
      </c>
      <c r="AI46">
        <v>-0.03</v>
      </c>
      <c r="AJ46">
        <v>58103.65</v>
      </c>
      <c r="AK46">
        <v>251.1</v>
      </c>
      <c r="AL46">
        <v>0</v>
      </c>
      <c r="AM46">
        <v>0.43</v>
      </c>
      <c r="AN46" t="s">
        <v>138</v>
      </c>
      <c r="AO46">
        <v>1.27</v>
      </c>
      <c r="AP46">
        <v>0.01</v>
      </c>
      <c r="AQ46" t="s">
        <v>138</v>
      </c>
      <c r="AR46">
        <v>1.06</v>
      </c>
      <c r="AS46" t="s">
        <v>138</v>
      </c>
      <c r="AT46" t="s">
        <v>138</v>
      </c>
      <c r="AU46">
        <v>119.7</v>
      </c>
      <c r="AV46" t="s">
        <v>549</v>
      </c>
      <c r="AW46" s="2" t="s">
        <v>549</v>
      </c>
      <c r="AX46">
        <v>-0.09</v>
      </c>
      <c r="AY46">
        <v>2228</v>
      </c>
      <c r="AZ46">
        <v>1</v>
      </c>
      <c r="BA46">
        <v>-2.21</v>
      </c>
      <c r="BB46">
        <v>-3.03</v>
      </c>
      <c r="BC46">
        <v>-3.2</v>
      </c>
      <c r="BD46">
        <v>0.34</v>
      </c>
      <c r="BE46">
        <v>-2.38</v>
      </c>
      <c r="BF46">
        <v>-12.62</v>
      </c>
      <c r="BG46">
        <v>-33.83</v>
      </c>
      <c r="BH46">
        <v>-1.2</v>
      </c>
      <c r="BI46">
        <v>-5.74</v>
      </c>
      <c r="BJ46">
        <v>63.99</v>
      </c>
      <c r="BK46">
        <v>0</v>
      </c>
      <c r="BL46" t="s">
        <v>550</v>
      </c>
      <c r="BM46">
        <v>0.6</v>
      </c>
      <c r="BN46" t="s">
        <v>551</v>
      </c>
      <c r="BO46" t="s">
        <v>552</v>
      </c>
      <c r="BP46" s="2">
        <v>66.41</v>
      </c>
      <c r="BQ46">
        <v>66.41</v>
      </c>
      <c r="BR46">
        <v>1.27</v>
      </c>
      <c r="BS46">
        <v>-1.71</v>
      </c>
      <c r="BT46" t="s">
        <v>142</v>
      </c>
      <c r="BU46">
        <v>9</v>
      </c>
      <c r="BV46">
        <v>9</v>
      </c>
      <c r="BW46">
        <v>9</v>
      </c>
      <c r="BX46">
        <v>0.17</v>
      </c>
      <c r="BY46">
        <v>0.52</v>
      </c>
      <c r="BZ46">
        <v>-0.52</v>
      </c>
      <c r="CA46">
        <v>0</v>
      </c>
      <c r="CB46">
        <v>-0.35</v>
      </c>
      <c r="CC46">
        <v>0.7</v>
      </c>
      <c r="CD46">
        <v>20260418</v>
      </c>
      <c r="CE46">
        <v>20060731</v>
      </c>
      <c r="CF46">
        <v>119.7</v>
      </c>
      <c r="CG46" t="s">
        <v>138</v>
      </c>
      <c r="CH46" t="s">
        <v>138</v>
      </c>
      <c r="CI46" t="s">
        <v>164</v>
      </c>
      <c r="CJ46" s="2">
        <v>11882.92</v>
      </c>
      <c r="CK46">
        <v>1918.89</v>
      </c>
      <c r="CL46">
        <v>1377.47</v>
      </c>
      <c r="CM46" s="2">
        <v>72.26</v>
      </c>
      <c r="CN46">
        <v>10076.33</v>
      </c>
      <c r="CO46">
        <v>75.53</v>
      </c>
      <c r="CP46">
        <v>3.23</v>
      </c>
      <c r="CQ46">
        <v>5837.99</v>
      </c>
      <c r="CR46">
        <v>1229.06</v>
      </c>
      <c r="CS46">
        <v>6681.75</v>
      </c>
      <c r="CT46">
        <v>76.22</v>
      </c>
      <c r="CU46">
        <v>2463.32</v>
      </c>
      <c r="CV46">
        <v>180.61</v>
      </c>
      <c r="CW46" s="2">
        <v>3081.44</v>
      </c>
      <c r="CX46" s="3">
        <v>2688.57</v>
      </c>
      <c r="CY46">
        <v>95.78</v>
      </c>
      <c r="CZ46">
        <v>-0.31</v>
      </c>
      <c r="DA46">
        <v>97.37</v>
      </c>
      <c r="DB46">
        <v>50.22</v>
      </c>
      <c r="DC46">
        <v>10.35</v>
      </c>
      <c r="DD46">
        <v>6.59</v>
      </c>
      <c r="DE46">
        <v>1566.29</v>
      </c>
      <c r="DF46" s="2">
        <v>151.89</v>
      </c>
      <c r="DG46" s="3">
        <v>-127.91</v>
      </c>
      <c r="DH46">
        <v>252972</v>
      </c>
      <c r="DI46">
        <v>28049</v>
      </c>
      <c r="DJ46" t="s">
        <v>553</v>
      </c>
      <c r="DK46" s="2">
        <v>-79.31</v>
      </c>
      <c r="DL46">
        <v>-1.13</v>
      </c>
      <c r="DM46">
        <v>0.36</v>
      </c>
      <c r="DN46">
        <v>4.53</v>
      </c>
      <c r="DO46">
        <v>0.22</v>
      </c>
      <c r="DP46" s="2">
        <v>0.61</v>
      </c>
      <c r="DQ46" t="s">
        <v>554</v>
      </c>
      <c r="DR46">
        <v>16.02</v>
      </c>
      <c r="DS46">
        <v>1.51</v>
      </c>
      <c r="DT46">
        <v>13.08</v>
      </c>
      <c r="DU46">
        <v>1.27</v>
      </c>
      <c r="DV46">
        <v>18.27</v>
      </c>
      <c r="DW46" s="2" t="s">
        <v>555</v>
      </c>
      <c r="DX46">
        <v>12.75</v>
      </c>
      <c r="DY46" s="2">
        <v>3.11</v>
      </c>
      <c r="DZ46">
        <v>1.63</v>
      </c>
      <c r="EA46" s="2">
        <v>0.37</v>
      </c>
      <c r="EB46" s="2">
        <v>44445</v>
      </c>
      <c r="EC46" t="s">
        <v>138</v>
      </c>
      <c r="ED46">
        <v>600048</v>
      </c>
      <c r="EE46" t="s">
        <v>138</v>
      </c>
      <c r="EF46" t="s">
        <v>138</v>
      </c>
      <c r="EG46" t="s">
        <v>138</v>
      </c>
    </row>
    <row r="47" spans="1:137">
      <c r="A47" t="str">
        <f>"600377"</f>
        <v>600377</v>
      </c>
      <c r="B47" t="s">
        <v>556</v>
      </c>
      <c r="C47">
        <v>-1.48</v>
      </c>
      <c r="D47">
        <v>11.97</v>
      </c>
      <c r="E47">
        <v>-0.18</v>
      </c>
      <c r="F47">
        <v>11.97</v>
      </c>
      <c r="G47">
        <v>11.98</v>
      </c>
      <c r="H47">
        <v>51589</v>
      </c>
      <c r="I47">
        <v>9</v>
      </c>
      <c r="J47">
        <v>-0.24</v>
      </c>
      <c r="K47">
        <v>0.14</v>
      </c>
      <c r="L47">
        <v>12.22</v>
      </c>
      <c r="M47">
        <v>12.22</v>
      </c>
      <c r="N47">
        <v>11.95</v>
      </c>
      <c r="O47">
        <v>12.15</v>
      </c>
      <c r="P47" s="2">
        <v>13.13</v>
      </c>
      <c r="Q47">
        <v>6219.73</v>
      </c>
      <c r="R47">
        <v>0.95</v>
      </c>
      <c r="S47" s="2" t="s">
        <v>557</v>
      </c>
      <c r="T47" t="s">
        <v>305</v>
      </c>
      <c r="U47">
        <v>2.22</v>
      </c>
      <c r="V47">
        <v>12.06</v>
      </c>
      <c r="W47">
        <v>32378</v>
      </c>
      <c r="X47">
        <v>19211</v>
      </c>
      <c r="Y47">
        <v>1.69</v>
      </c>
      <c r="Z47">
        <v>0</v>
      </c>
      <c r="AA47">
        <v>265</v>
      </c>
      <c r="AB47">
        <v>109</v>
      </c>
      <c r="AC47" t="s">
        <v>138</v>
      </c>
      <c r="AD47">
        <v>33.41</v>
      </c>
      <c r="AE47">
        <v>0.66</v>
      </c>
      <c r="AF47">
        <v>0.03</v>
      </c>
      <c r="AG47">
        <v>68.41</v>
      </c>
      <c r="AH47">
        <v>-790.61</v>
      </c>
      <c r="AI47">
        <v>-0.14</v>
      </c>
      <c r="AJ47">
        <v>7994.65</v>
      </c>
      <c r="AK47">
        <v>69.9</v>
      </c>
      <c r="AL47">
        <v>0</v>
      </c>
      <c r="AM47">
        <v>0.87</v>
      </c>
      <c r="AN47" t="s">
        <v>138</v>
      </c>
      <c r="AO47">
        <v>1.53</v>
      </c>
      <c r="AP47">
        <v>0.01</v>
      </c>
      <c r="AQ47" t="s">
        <v>138</v>
      </c>
      <c r="AR47">
        <v>1.07</v>
      </c>
      <c r="AS47" t="s">
        <v>138</v>
      </c>
      <c r="AT47" t="s">
        <v>138</v>
      </c>
      <c r="AU47">
        <v>38.02</v>
      </c>
      <c r="AV47" t="s">
        <v>558</v>
      </c>
      <c r="AW47" s="2" t="s">
        <v>559</v>
      </c>
      <c r="AX47">
        <v>-1.75</v>
      </c>
      <c r="AY47">
        <v>1538</v>
      </c>
      <c r="AZ47">
        <v>-2</v>
      </c>
      <c r="BA47">
        <v>-0.41</v>
      </c>
      <c r="BB47">
        <v>-1.64</v>
      </c>
      <c r="BC47">
        <v>1.52</v>
      </c>
      <c r="BD47">
        <v>4</v>
      </c>
      <c r="BE47">
        <v>-1.08</v>
      </c>
      <c r="BF47">
        <v>1.87</v>
      </c>
      <c r="BG47">
        <v>-21.66</v>
      </c>
      <c r="BH47">
        <v>-0.66</v>
      </c>
      <c r="BI47">
        <v>-1.16</v>
      </c>
      <c r="BJ47">
        <v>38.62</v>
      </c>
      <c r="BK47">
        <v>0</v>
      </c>
      <c r="BL47" t="s">
        <v>560</v>
      </c>
      <c r="BM47">
        <v>1.1</v>
      </c>
      <c r="BN47" t="s">
        <v>561</v>
      </c>
      <c r="BO47" t="s">
        <v>562</v>
      </c>
      <c r="BP47" s="2">
        <v>13.32</v>
      </c>
      <c r="BQ47">
        <v>13.32</v>
      </c>
      <c r="BR47">
        <v>0.37</v>
      </c>
      <c r="BS47">
        <v>-1.16</v>
      </c>
      <c r="BT47" t="s">
        <v>175</v>
      </c>
      <c r="BU47">
        <v>14</v>
      </c>
      <c r="BV47">
        <v>9</v>
      </c>
      <c r="BW47">
        <v>1</v>
      </c>
      <c r="BX47">
        <v>0.58</v>
      </c>
      <c r="BY47">
        <v>0.58</v>
      </c>
      <c r="BZ47">
        <v>-1.65</v>
      </c>
      <c r="CA47">
        <v>-0.74</v>
      </c>
      <c r="CB47">
        <v>-2.05</v>
      </c>
      <c r="CC47">
        <v>0.17</v>
      </c>
      <c r="CD47">
        <v>20260330</v>
      </c>
      <c r="CE47">
        <v>20010116</v>
      </c>
      <c r="CF47">
        <v>50.38</v>
      </c>
      <c r="CG47" t="s">
        <v>138</v>
      </c>
      <c r="CH47">
        <v>12.22</v>
      </c>
      <c r="CI47" t="s">
        <v>164</v>
      </c>
      <c r="CJ47" s="2">
        <v>963.89</v>
      </c>
      <c r="CK47">
        <v>414.43</v>
      </c>
      <c r="CL47">
        <v>135.38</v>
      </c>
      <c r="CM47" s="2">
        <v>42.96</v>
      </c>
      <c r="CN47">
        <v>67.47</v>
      </c>
      <c r="CO47">
        <v>78.39</v>
      </c>
      <c r="CP47">
        <v>536.19</v>
      </c>
      <c r="CQ47">
        <v>114.76</v>
      </c>
      <c r="CR47">
        <v>6.11</v>
      </c>
      <c r="CS47">
        <v>18.76</v>
      </c>
      <c r="CT47">
        <v>21</v>
      </c>
      <c r="CU47">
        <v>0.07</v>
      </c>
      <c r="CV47">
        <v>98.26</v>
      </c>
      <c r="CW47" s="2">
        <v>202.89</v>
      </c>
      <c r="CX47" s="3">
        <v>141.88</v>
      </c>
      <c r="CY47">
        <v>61.4</v>
      </c>
      <c r="CZ47">
        <v>12.55</v>
      </c>
      <c r="DA47">
        <v>61.06</v>
      </c>
      <c r="DB47">
        <v>48.21</v>
      </c>
      <c r="DC47">
        <v>45.94</v>
      </c>
      <c r="DD47">
        <v>44.68</v>
      </c>
      <c r="DE47">
        <v>176.2</v>
      </c>
      <c r="DF47" s="2">
        <v>67.62</v>
      </c>
      <c r="DG47" s="3">
        <v>-2.38</v>
      </c>
      <c r="DH47">
        <v>43420</v>
      </c>
      <c r="DI47">
        <v>10837</v>
      </c>
      <c r="DJ47" t="s">
        <v>563</v>
      </c>
      <c r="DK47" s="2">
        <v>-7.13</v>
      </c>
      <c r="DL47">
        <v>-12.54</v>
      </c>
      <c r="DM47">
        <v>1.46</v>
      </c>
      <c r="DN47">
        <v>8.92</v>
      </c>
      <c r="DO47">
        <v>2.97</v>
      </c>
      <c r="DP47" s="2">
        <v>4.03</v>
      </c>
      <c r="DQ47" t="s">
        <v>564</v>
      </c>
      <c r="DR47">
        <v>8.23</v>
      </c>
      <c r="DS47">
        <v>1.95</v>
      </c>
      <c r="DT47">
        <v>3.5</v>
      </c>
      <c r="DU47">
        <v>1.34</v>
      </c>
      <c r="DV47">
        <v>50.02</v>
      </c>
      <c r="DW47" s="2" t="s">
        <v>565</v>
      </c>
      <c r="DX47">
        <v>30.07</v>
      </c>
      <c r="DY47" s="2">
        <v>30.26</v>
      </c>
      <c r="DZ47">
        <v>23.76</v>
      </c>
      <c r="EA47" s="2">
        <v>0</v>
      </c>
      <c r="EB47" s="2">
        <v>4463</v>
      </c>
      <c r="EC47" t="s">
        <v>138</v>
      </c>
      <c r="ED47">
        <v>600377</v>
      </c>
      <c r="EE47" t="s">
        <v>138</v>
      </c>
      <c r="EF47" t="s">
        <v>138</v>
      </c>
      <c r="EG47" t="s">
        <v>138</v>
      </c>
    </row>
    <row r="48" spans="1:137">
      <c r="A48" t="str">
        <f>"002236"</f>
        <v>002236</v>
      </c>
      <c r="B48" t="s">
        <v>566</v>
      </c>
      <c r="C48">
        <v>0.28</v>
      </c>
      <c r="D48">
        <v>18.22</v>
      </c>
      <c r="E48">
        <v>0.05</v>
      </c>
      <c r="F48">
        <v>18.22</v>
      </c>
      <c r="G48">
        <v>18.23</v>
      </c>
      <c r="H48">
        <v>258843</v>
      </c>
      <c r="I48">
        <v>199</v>
      </c>
      <c r="J48">
        <v>-0.04</v>
      </c>
      <c r="K48">
        <v>1.08</v>
      </c>
      <c r="L48">
        <v>18.23</v>
      </c>
      <c r="M48">
        <v>18.54</v>
      </c>
      <c r="N48">
        <v>18.13</v>
      </c>
      <c r="O48">
        <v>18.17</v>
      </c>
      <c r="P48" s="2">
        <v>21.34</v>
      </c>
      <c r="Q48">
        <v>47499.74</v>
      </c>
      <c r="R48">
        <v>1.04</v>
      </c>
      <c r="S48" s="2" t="s">
        <v>567</v>
      </c>
      <c r="T48" t="s">
        <v>430</v>
      </c>
      <c r="U48">
        <v>2.26</v>
      </c>
      <c r="V48">
        <v>18.35</v>
      </c>
      <c r="W48">
        <v>140706</v>
      </c>
      <c r="X48">
        <v>118137</v>
      </c>
      <c r="Y48">
        <v>1.19</v>
      </c>
      <c r="Z48">
        <v>0</v>
      </c>
      <c r="AA48">
        <v>244</v>
      </c>
      <c r="AB48">
        <v>74</v>
      </c>
      <c r="AC48" t="s">
        <v>138</v>
      </c>
      <c r="AD48">
        <v>67.55</v>
      </c>
      <c r="AE48">
        <v>0.87</v>
      </c>
      <c r="AF48">
        <v>0.04</v>
      </c>
      <c r="AG48">
        <v>710.86</v>
      </c>
      <c r="AH48">
        <v>3142.53</v>
      </c>
      <c r="AI48">
        <v>0.09</v>
      </c>
      <c r="AJ48">
        <v>57078.46</v>
      </c>
      <c r="AK48">
        <v>304.44</v>
      </c>
      <c r="AL48">
        <v>0.33</v>
      </c>
      <c r="AM48">
        <v>0.53</v>
      </c>
      <c r="AN48" t="s">
        <v>138</v>
      </c>
      <c r="AO48">
        <v>0.98</v>
      </c>
      <c r="AP48">
        <v>0.01</v>
      </c>
      <c r="AQ48" t="s">
        <v>138</v>
      </c>
      <c r="AR48">
        <v>2.13</v>
      </c>
      <c r="AS48" t="s">
        <v>138</v>
      </c>
      <c r="AT48" t="s">
        <v>138</v>
      </c>
      <c r="AU48">
        <v>23.91</v>
      </c>
      <c r="AV48" t="s">
        <v>568</v>
      </c>
      <c r="AW48" s="2" t="s">
        <v>569</v>
      </c>
      <c r="AX48">
        <v>-0.35</v>
      </c>
      <c r="AY48">
        <v>2677</v>
      </c>
      <c r="AZ48">
        <v>1</v>
      </c>
      <c r="BA48">
        <v>-0.82</v>
      </c>
      <c r="BB48">
        <v>-2.26</v>
      </c>
      <c r="BC48">
        <v>-3.13</v>
      </c>
      <c r="BD48">
        <v>2.94</v>
      </c>
      <c r="BE48">
        <v>8.65</v>
      </c>
      <c r="BF48">
        <v>-12.24</v>
      </c>
      <c r="BG48">
        <v>18.78</v>
      </c>
      <c r="BH48">
        <v>8.13</v>
      </c>
      <c r="BI48">
        <v>-3.81</v>
      </c>
      <c r="BJ48">
        <v>46.17</v>
      </c>
      <c r="BK48">
        <v>0</v>
      </c>
      <c r="BL48" t="s">
        <v>570</v>
      </c>
      <c r="BM48">
        <v>1.42</v>
      </c>
      <c r="BN48" t="s">
        <v>571</v>
      </c>
      <c r="BO48" t="s">
        <v>572</v>
      </c>
      <c r="BP48" s="2">
        <v>15.22</v>
      </c>
      <c r="BQ48">
        <v>15.4</v>
      </c>
      <c r="BR48">
        <v>0.84</v>
      </c>
      <c r="BS48">
        <v>-0.82</v>
      </c>
      <c r="BT48" t="s">
        <v>142</v>
      </c>
      <c r="BU48">
        <v>11</v>
      </c>
      <c r="BV48">
        <v>9</v>
      </c>
      <c r="BW48">
        <v>10</v>
      </c>
      <c r="BX48">
        <v>0.33</v>
      </c>
      <c r="BY48">
        <v>2.04</v>
      </c>
      <c r="BZ48">
        <v>-0.22</v>
      </c>
      <c r="CA48">
        <v>0.99</v>
      </c>
      <c r="CB48">
        <v>-1.73</v>
      </c>
      <c r="CC48">
        <v>0.5</v>
      </c>
      <c r="CD48">
        <v>20260425</v>
      </c>
      <c r="CE48">
        <v>20080520</v>
      </c>
      <c r="CF48">
        <v>32.69</v>
      </c>
      <c r="CG48" t="s">
        <v>138</v>
      </c>
      <c r="CH48" t="s">
        <v>138</v>
      </c>
      <c r="CI48" t="s">
        <v>152</v>
      </c>
      <c r="CJ48" s="2">
        <v>521.12</v>
      </c>
      <c r="CK48">
        <v>384.26</v>
      </c>
      <c r="CL48">
        <v>8.27</v>
      </c>
      <c r="CM48" s="2">
        <v>24.68</v>
      </c>
      <c r="CN48">
        <v>345.09</v>
      </c>
      <c r="CO48">
        <v>60.39</v>
      </c>
      <c r="CP48">
        <v>5.49</v>
      </c>
      <c r="CQ48">
        <v>122.24</v>
      </c>
      <c r="CR48">
        <v>75.95</v>
      </c>
      <c r="CS48">
        <v>75.42</v>
      </c>
      <c r="CT48">
        <v>141.5</v>
      </c>
      <c r="CU48">
        <v>13.12</v>
      </c>
      <c r="CV48">
        <v>72.5</v>
      </c>
      <c r="CW48" s="2">
        <v>69.02</v>
      </c>
      <c r="CX48" s="3">
        <v>38.82</v>
      </c>
      <c r="CY48">
        <v>7.68</v>
      </c>
      <c r="CZ48">
        <v>-0.03</v>
      </c>
      <c r="DA48">
        <v>7.66</v>
      </c>
      <c r="DB48">
        <v>7.12</v>
      </c>
      <c r="DC48">
        <v>6.98</v>
      </c>
      <c r="DD48">
        <v>5.89</v>
      </c>
      <c r="DE48">
        <v>268.73</v>
      </c>
      <c r="DF48" s="2">
        <v>-8.05</v>
      </c>
      <c r="DG48" s="3">
        <v>-9.15</v>
      </c>
      <c r="DH48">
        <v>179787</v>
      </c>
      <c r="DI48">
        <v>10147</v>
      </c>
      <c r="DJ48" t="s">
        <v>573</v>
      </c>
      <c r="DK48" s="2">
        <v>6.81</v>
      </c>
      <c r="DL48">
        <v>10.33</v>
      </c>
      <c r="DM48">
        <v>1.56</v>
      </c>
      <c r="DN48">
        <v>-73.95</v>
      </c>
      <c r="DO48">
        <v>8.63</v>
      </c>
      <c r="DP48" s="2">
        <v>3.04</v>
      </c>
      <c r="DQ48" t="s">
        <v>574</v>
      </c>
      <c r="DR48">
        <v>11.69</v>
      </c>
      <c r="DS48">
        <v>2.22</v>
      </c>
      <c r="DT48">
        <v>8.22</v>
      </c>
      <c r="DU48">
        <v>-0.25</v>
      </c>
      <c r="DV48">
        <v>74.93</v>
      </c>
      <c r="DW48" s="2" t="s">
        <v>575</v>
      </c>
      <c r="DX48">
        <v>43.77</v>
      </c>
      <c r="DY48" s="2">
        <v>11.12</v>
      </c>
      <c r="DZ48">
        <v>10.31</v>
      </c>
      <c r="EA48" s="2">
        <v>9.85</v>
      </c>
      <c r="EB48" s="2">
        <v>22131</v>
      </c>
      <c r="EC48" t="s">
        <v>138</v>
      </c>
      <c r="ED48">
        <v>2236</v>
      </c>
      <c r="EE48" t="s">
        <v>138</v>
      </c>
      <c r="EF48" t="s">
        <v>138</v>
      </c>
      <c r="EG48" t="s">
        <v>138</v>
      </c>
    </row>
    <row r="49" spans="1:137">
      <c r="A49" t="str">
        <f>"688777"</f>
        <v>688777</v>
      </c>
      <c r="B49" t="s">
        <v>576</v>
      </c>
      <c r="C49">
        <v>10.05</v>
      </c>
      <c r="D49">
        <v>74.16</v>
      </c>
      <c r="E49">
        <v>6.77</v>
      </c>
      <c r="F49">
        <v>74.16</v>
      </c>
      <c r="G49">
        <v>74.17</v>
      </c>
      <c r="H49">
        <v>304562</v>
      </c>
      <c r="I49">
        <v>99</v>
      </c>
      <c r="J49">
        <v>-0.29</v>
      </c>
      <c r="K49">
        <v>3.87</v>
      </c>
      <c r="L49">
        <v>68.34</v>
      </c>
      <c r="M49">
        <v>75.33</v>
      </c>
      <c r="N49">
        <v>68.03</v>
      </c>
      <c r="O49">
        <v>67.39</v>
      </c>
      <c r="P49" s="2">
        <v>196.41</v>
      </c>
      <c r="Q49">
        <v>223009.38</v>
      </c>
      <c r="R49">
        <v>2.42</v>
      </c>
      <c r="S49" s="2" t="s">
        <v>577</v>
      </c>
      <c r="T49" t="s">
        <v>430</v>
      </c>
      <c r="U49">
        <v>10.83</v>
      </c>
      <c r="V49">
        <v>73.22</v>
      </c>
      <c r="W49">
        <v>133196</v>
      </c>
      <c r="X49">
        <v>171366</v>
      </c>
      <c r="Y49">
        <v>0.78</v>
      </c>
      <c r="Z49">
        <v>0</v>
      </c>
      <c r="AA49">
        <v>8</v>
      </c>
      <c r="AB49">
        <v>10</v>
      </c>
      <c r="AC49" t="s">
        <v>138</v>
      </c>
      <c r="AD49">
        <v>-52.46</v>
      </c>
      <c r="AE49">
        <v>0.22</v>
      </c>
      <c r="AF49">
        <v>0.04</v>
      </c>
      <c r="AG49">
        <v>687.13</v>
      </c>
      <c r="AH49">
        <v>7391.27</v>
      </c>
      <c r="AI49">
        <v>0.16</v>
      </c>
      <c r="AJ49">
        <v>131713.78</v>
      </c>
      <c r="AK49">
        <v>1690.14</v>
      </c>
      <c r="AL49">
        <v>0.46</v>
      </c>
      <c r="AM49">
        <v>1.28</v>
      </c>
      <c r="AN49" t="s">
        <v>138</v>
      </c>
      <c r="AO49">
        <v>2.85</v>
      </c>
      <c r="AP49">
        <v>0.04</v>
      </c>
      <c r="AQ49" t="s">
        <v>138</v>
      </c>
      <c r="AR49">
        <v>3.28</v>
      </c>
      <c r="AS49" t="s">
        <v>138</v>
      </c>
      <c r="AT49" t="s">
        <v>138</v>
      </c>
      <c r="AU49">
        <v>7.87</v>
      </c>
      <c r="AV49" t="s">
        <v>578</v>
      </c>
      <c r="AW49" s="2" t="s">
        <v>579</v>
      </c>
      <c r="AX49">
        <v>9.78</v>
      </c>
      <c r="AY49">
        <v>2704</v>
      </c>
      <c r="AZ49">
        <v>2</v>
      </c>
      <c r="BA49">
        <v>0.58</v>
      </c>
      <c r="BB49">
        <v>8.38</v>
      </c>
      <c r="BC49">
        <v>3.86</v>
      </c>
      <c r="BD49">
        <v>14.45</v>
      </c>
      <c r="BE49">
        <v>14.45</v>
      </c>
      <c r="BF49">
        <v>6.54</v>
      </c>
      <c r="BG49">
        <v>56.39</v>
      </c>
      <c r="BH49">
        <v>15.06</v>
      </c>
      <c r="BI49">
        <v>50.3</v>
      </c>
      <c r="BJ49">
        <v>120.61</v>
      </c>
      <c r="BK49">
        <v>0</v>
      </c>
      <c r="BL49" t="s">
        <v>580</v>
      </c>
      <c r="BM49">
        <v>4.88</v>
      </c>
      <c r="BN49" t="s">
        <v>581</v>
      </c>
      <c r="BO49" t="s">
        <v>582</v>
      </c>
      <c r="BP49" s="2">
        <v>120.77</v>
      </c>
      <c r="BQ49">
        <v>120.77</v>
      </c>
      <c r="BR49">
        <v>1.63</v>
      </c>
      <c r="BS49">
        <v>7.23</v>
      </c>
      <c r="BT49" t="s">
        <v>142</v>
      </c>
      <c r="BU49">
        <v>13</v>
      </c>
      <c r="BV49">
        <v>1</v>
      </c>
      <c r="BW49">
        <v>10</v>
      </c>
      <c r="BX49">
        <v>1.41</v>
      </c>
      <c r="BY49">
        <v>11.78</v>
      </c>
      <c r="BZ49">
        <v>0.95</v>
      </c>
      <c r="CA49">
        <v>8.65</v>
      </c>
      <c r="CB49">
        <v>-1.55</v>
      </c>
      <c r="CC49">
        <v>9.01</v>
      </c>
      <c r="CD49">
        <v>20260425</v>
      </c>
      <c r="CE49">
        <v>20201124</v>
      </c>
      <c r="CF49">
        <v>7.91</v>
      </c>
      <c r="CG49" t="s">
        <v>138</v>
      </c>
      <c r="CH49" t="s">
        <v>138</v>
      </c>
      <c r="CI49" t="s">
        <v>152</v>
      </c>
      <c r="CJ49" s="2">
        <v>183.72</v>
      </c>
      <c r="CK49">
        <v>100.34</v>
      </c>
      <c r="CL49">
        <v>0.54</v>
      </c>
      <c r="CM49" s="2">
        <v>45.09</v>
      </c>
      <c r="CN49">
        <v>144.2</v>
      </c>
      <c r="CO49">
        <v>8.21</v>
      </c>
      <c r="CP49">
        <v>1.28</v>
      </c>
      <c r="CQ49">
        <v>81.75</v>
      </c>
      <c r="CR49">
        <v>31.43</v>
      </c>
      <c r="CS49">
        <v>33.52</v>
      </c>
      <c r="CT49">
        <v>37.91</v>
      </c>
      <c r="CU49">
        <v>15.42</v>
      </c>
      <c r="CV49">
        <v>63.78</v>
      </c>
      <c r="CW49" s="2">
        <v>15.06</v>
      </c>
      <c r="CX49" s="3">
        <v>10.39</v>
      </c>
      <c r="CY49">
        <v>0.5</v>
      </c>
      <c r="CZ49">
        <v>0.18</v>
      </c>
      <c r="DA49">
        <v>0.48</v>
      </c>
      <c r="DB49">
        <v>0.75</v>
      </c>
      <c r="DC49">
        <v>0.75</v>
      </c>
      <c r="DD49">
        <v>0.46</v>
      </c>
      <c r="DE49">
        <v>30.44</v>
      </c>
      <c r="DF49" s="2">
        <v>-6.32</v>
      </c>
      <c r="DG49" s="3">
        <v>-4.11</v>
      </c>
      <c r="DH49">
        <v>33847</v>
      </c>
      <c r="DI49">
        <v>18458</v>
      </c>
      <c r="DJ49" t="s">
        <v>583</v>
      </c>
      <c r="DK49" s="2">
        <v>-37.81</v>
      </c>
      <c r="DL49">
        <v>-6.29</v>
      </c>
      <c r="DM49">
        <v>5.85</v>
      </c>
      <c r="DN49">
        <v>-92.91</v>
      </c>
      <c r="DO49">
        <v>38.96</v>
      </c>
      <c r="DP49" s="2">
        <v>0.42</v>
      </c>
      <c r="DQ49" t="s">
        <v>536</v>
      </c>
      <c r="DR49">
        <v>12.68</v>
      </c>
      <c r="DS49">
        <v>8.06</v>
      </c>
      <c r="DT49">
        <v>3.85</v>
      </c>
      <c r="DU49">
        <v>-0.8</v>
      </c>
      <c r="DV49">
        <v>54.77</v>
      </c>
      <c r="DW49" s="2" t="s">
        <v>584</v>
      </c>
      <c r="DX49">
        <v>30.99</v>
      </c>
      <c r="DY49" s="2">
        <v>3.34</v>
      </c>
      <c r="DZ49">
        <v>4.96</v>
      </c>
      <c r="EA49" s="2">
        <v>2.15</v>
      </c>
      <c r="EB49" s="2">
        <v>5324</v>
      </c>
      <c r="EC49" t="s">
        <v>202</v>
      </c>
      <c r="ED49">
        <v>688777</v>
      </c>
      <c r="EE49" t="s">
        <v>138</v>
      </c>
      <c r="EF49" t="s">
        <v>138</v>
      </c>
      <c r="EG49" t="s">
        <v>138</v>
      </c>
    </row>
    <row r="50" spans="1:137">
      <c r="A50" t="str">
        <f>"601777"</f>
        <v>601777</v>
      </c>
      <c r="B50" t="s">
        <v>585</v>
      </c>
      <c r="C50">
        <v>4.76</v>
      </c>
      <c r="D50">
        <v>11.23</v>
      </c>
      <c r="E50">
        <v>0.51</v>
      </c>
      <c r="F50">
        <v>11.23</v>
      </c>
      <c r="G50">
        <v>11.24</v>
      </c>
      <c r="H50">
        <v>579732</v>
      </c>
      <c r="I50">
        <v>100</v>
      </c>
      <c r="J50">
        <v>-0.08</v>
      </c>
      <c r="K50">
        <v>1.28</v>
      </c>
      <c r="L50">
        <v>10.8</v>
      </c>
      <c r="M50">
        <v>11.41</v>
      </c>
      <c r="N50">
        <v>10.8</v>
      </c>
      <c r="O50">
        <v>10.72</v>
      </c>
      <c r="P50" s="2">
        <v>601.5</v>
      </c>
      <c r="Q50">
        <v>64949.88</v>
      </c>
      <c r="R50">
        <v>2.39</v>
      </c>
      <c r="S50" s="2" t="s">
        <v>586</v>
      </c>
      <c r="T50" t="s">
        <v>587</v>
      </c>
      <c r="U50">
        <v>5.69</v>
      </c>
      <c r="V50">
        <v>11.2</v>
      </c>
      <c r="W50">
        <v>239274</v>
      </c>
      <c r="X50">
        <v>340458</v>
      </c>
      <c r="Y50">
        <v>0.7</v>
      </c>
      <c r="Z50">
        <v>0</v>
      </c>
      <c r="AA50">
        <v>1612</v>
      </c>
      <c r="AB50">
        <v>362</v>
      </c>
      <c r="AC50" t="s">
        <v>138</v>
      </c>
      <c r="AD50">
        <v>72.14</v>
      </c>
      <c r="AE50">
        <v>0.34</v>
      </c>
      <c r="AF50">
        <v>0.04</v>
      </c>
      <c r="AG50">
        <v>300.56</v>
      </c>
      <c r="AH50">
        <v>3600.62</v>
      </c>
      <c r="AI50">
        <v>0.18</v>
      </c>
      <c r="AJ50">
        <v>54588.9</v>
      </c>
      <c r="AK50">
        <v>300.46</v>
      </c>
      <c r="AL50">
        <v>0</v>
      </c>
      <c r="AM50">
        <v>0.55</v>
      </c>
      <c r="AN50" t="s">
        <v>138</v>
      </c>
      <c r="AO50">
        <v>1.66</v>
      </c>
      <c r="AP50">
        <v>0.02</v>
      </c>
      <c r="AQ50" t="s">
        <v>138</v>
      </c>
      <c r="AR50">
        <v>0.51</v>
      </c>
      <c r="AS50" t="s">
        <v>138</v>
      </c>
      <c r="AT50" t="s">
        <v>138</v>
      </c>
      <c r="AU50">
        <v>45.21</v>
      </c>
      <c r="AV50" t="s">
        <v>588</v>
      </c>
      <c r="AW50" s="2" t="s">
        <v>588</v>
      </c>
      <c r="AX50">
        <v>4.49</v>
      </c>
      <c r="AY50">
        <v>2583</v>
      </c>
      <c r="AZ50">
        <v>1</v>
      </c>
      <c r="BA50">
        <v>-1.11</v>
      </c>
      <c r="BB50">
        <v>8.49</v>
      </c>
      <c r="BC50">
        <v>11.51</v>
      </c>
      <c r="BD50">
        <v>10.75</v>
      </c>
      <c r="BE50">
        <v>15.18</v>
      </c>
      <c r="BF50">
        <v>1.35</v>
      </c>
      <c r="BG50">
        <v>38.98</v>
      </c>
      <c r="BH50">
        <v>13.78</v>
      </c>
      <c r="BI50">
        <v>5.65</v>
      </c>
      <c r="BJ50">
        <v>70.9</v>
      </c>
      <c r="BK50">
        <v>1</v>
      </c>
      <c r="BL50" t="s">
        <v>589</v>
      </c>
      <c r="BM50">
        <v>3.24</v>
      </c>
      <c r="BN50" t="s">
        <v>590</v>
      </c>
      <c r="BO50" t="s">
        <v>591</v>
      </c>
      <c r="BP50" s="2">
        <v>574.19</v>
      </c>
      <c r="BQ50">
        <v>574.19</v>
      </c>
      <c r="BR50">
        <v>1.14</v>
      </c>
      <c r="BS50">
        <v>5.25</v>
      </c>
      <c r="BT50" t="s">
        <v>142</v>
      </c>
      <c r="BU50">
        <v>7</v>
      </c>
      <c r="BV50">
        <v>9</v>
      </c>
      <c r="BW50">
        <v>10</v>
      </c>
      <c r="BX50">
        <v>0.75</v>
      </c>
      <c r="BY50">
        <v>6.44</v>
      </c>
      <c r="BZ50">
        <v>0.75</v>
      </c>
      <c r="CA50">
        <v>4.48</v>
      </c>
      <c r="CB50">
        <v>-1.58</v>
      </c>
      <c r="CC50">
        <v>3.98</v>
      </c>
      <c r="CD50">
        <v>20260404</v>
      </c>
      <c r="CE50">
        <v>20101125</v>
      </c>
      <c r="CF50">
        <v>45.21</v>
      </c>
      <c r="CG50" t="s">
        <v>138</v>
      </c>
      <c r="CH50" t="s">
        <v>138</v>
      </c>
      <c r="CI50" t="s">
        <v>164</v>
      </c>
      <c r="CJ50" s="2">
        <v>295.7</v>
      </c>
      <c r="CK50">
        <v>102.88</v>
      </c>
      <c r="CL50">
        <v>71.26</v>
      </c>
      <c r="CM50" s="2">
        <v>41.11</v>
      </c>
      <c r="CN50">
        <v>90.17</v>
      </c>
      <c r="CO50">
        <v>18.23</v>
      </c>
      <c r="CP50">
        <v>64.58</v>
      </c>
      <c r="CQ50">
        <v>99.06</v>
      </c>
      <c r="CR50">
        <v>45.09</v>
      </c>
      <c r="CS50">
        <v>18.61</v>
      </c>
      <c r="CT50">
        <v>13.16</v>
      </c>
      <c r="CU50">
        <v>3.7</v>
      </c>
      <c r="CV50">
        <v>86.62</v>
      </c>
      <c r="CW50" s="2">
        <v>99.99</v>
      </c>
      <c r="CX50" s="3">
        <v>89.83</v>
      </c>
      <c r="CY50">
        <v>-1.27</v>
      </c>
      <c r="CZ50">
        <v>4.38</v>
      </c>
      <c r="DA50">
        <v>-1.37</v>
      </c>
      <c r="DB50">
        <v>-3.21</v>
      </c>
      <c r="DC50">
        <v>0.84</v>
      </c>
      <c r="DD50">
        <v>-2.55</v>
      </c>
      <c r="DE50">
        <v>-27.07</v>
      </c>
      <c r="DF50" s="2">
        <v>21.35</v>
      </c>
      <c r="DG50" s="3">
        <v>11.63</v>
      </c>
      <c r="DH50">
        <v>62062</v>
      </c>
      <c r="DI50">
        <v>28820</v>
      </c>
      <c r="DJ50" t="s">
        <v>592</v>
      </c>
      <c r="DK50" s="2">
        <v>110.93</v>
      </c>
      <c r="DL50">
        <v>42.13</v>
      </c>
      <c r="DM50">
        <v>4.93</v>
      </c>
      <c r="DN50">
        <v>23.78</v>
      </c>
      <c r="DO50">
        <v>5.08</v>
      </c>
      <c r="DP50" s="2">
        <v>0</v>
      </c>
      <c r="DQ50" t="s">
        <v>593</v>
      </c>
      <c r="DR50">
        <v>2.28</v>
      </c>
      <c r="DS50">
        <v>1.92</v>
      </c>
      <c r="DT50">
        <v>-0.6</v>
      </c>
      <c r="DU50">
        <v>0.47</v>
      </c>
      <c r="DV50">
        <v>45.84</v>
      </c>
      <c r="DW50" s="2" t="s">
        <v>594</v>
      </c>
      <c r="DX50">
        <v>10.16</v>
      </c>
      <c r="DY50" s="2">
        <v>-1.27</v>
      </c>
      <c r="DZ50">
        <v>-3.21</v>
      </c>
      <c r="EA50" s="2">
        <v>8.22</v>
      </c>
      <c r="EB50" s="2">
        <v>6949</v>
      </c>
      <c r="EC50" t="s">
        <v>138</v>
      </c>
      <c r="ED50">
        <v>601777</v>
      </c>
      <c r="EE50" t="s">
        <v>138</v>
      </c>
      <c r="EF50" t="s">
        <v>138</v>
      </c>
      <c r="EG50" t="s">
        <v>138</v>
      </c>
    </row>
    <row r="51" spans="1:137">
      <c r="A51" t="str">
        <f>"603806"</f>
        <v>603806</v>
      </c>
      <c r="B51" t="s">
        <v>595</v>
      </c>
      <c r="C51">
        <v>6.93</v>
      </c>
      <c r="D51">
        <v>18.98</v>
      </c>
      <c r="E51">
        <v>1.23</v>
      </c>
      <c r="F51">
        <v>18.97</v>
      </c>
      <c r="G51">
        <v>18.98</v>
      </c>
      <c r="H51">
        <v>737939</v>
      </c>
      <c r="I51">
        <v>18</v>
      </c>
      <c r="J51">
        <v>-0.1</v>
      </c>
      <c r="K51">
        <v>2.83</v>
      </c>
      <c r="L51">
        <v>17.92</v>
      </c>
      <c r="M51">
        <v>19.34</v>
      </c>
      <c r="N51">
        <v>17.92</v>
      </c>
      <c r="O51">
        <v>17.75</v>
      </c>
      <c r="P51" s="2">
        <v>64.33</v>
      </c>
      <c r="Q51">
        <v>139808.37</v>
      </c>
      <c r="R51">
        <v>3.01</v>
      </c>
      <c r="S51" s="2" t="s">
        <v>596</v>
      </c>
      <c r="T51" t="s">
        <v>430</v>
      </c>
      <c r="U51">
        <v>8</v>
      </c>
      <c r="V51">
        <v>18.95</v>
      </c>
      <c r="W51">
        <v>322955</v>
      </c>
      <c r="X51">
        <v>414984</v>
      </c>
      <c r="Y51">
        <v>0.78</v>
      </c>
      <c r="Z51">
        <v>0</v>
      </c>
      <c r="AA51">
        <v>229</v>
      </c>
      <c r="AB51">
        <v>14</v>
      </c>
      <c r="AC51" t="s">
        <v>138</v>
      </c>
      <c r="AD51">
        <v>21.46</v>
      </c>
      <c r="AE51">
        <v>0.21</v>
      </c>
      <c r="AF51">
        <v>0.05</v>
      </c>
      <c r="AG51">
        <v>435.64</v>
      </c>
      <c r="AH51">
        <v>2864.79</v>
      </c>
      <c r="AI51">
        <v>0.15</v>
      </c>
      <c r="AJ51">
        <v>50870.92</v>
      </c>
      <c r="AK51">
        <v>86.73</v>
      </c>
      <c r="AL51">
        <v>0</v>
      </c>
      <c r="AM51">
        <v>0.17</v>
      </c>
      <c r="AN51" t="s">
        <v>138</v>
      </c>
      <c r="AO51">
        <v>0.29</v>
      </c>
      <c r="AP51">
        <v>0</v>
      </c>
      <c r="AQ51" t="s">
        <v>138</v>
      </c>
      <c r="AR51">
        <v>0.48</v>
      </c>
      <c r="AS51" t="s">
        <v>138</v>
      </c>
      <c r="AT51" t="s">
        <v>138</v>
      </c>
      <c r="AU51">
        <v>26.09</v>
      </c>
      <c r="AV51" t="s">
        <v>597</v>
      </c>
      <c r="AW51" s="2" t="s">
        <v>597</v>
      </c>
      <c r="AX51">
        <v>6.66</v>
      </c>
      <c r="AY51">
        <v>2787</v>
      </c>
      <c r="AZ51">
        <v>1</v>
      </c>
      <c r="BA51">
        <v>-2.2</v>
      </c>
      <c r="BB51">
        <v>6.22</v>
      </c>
      <c r="BC51">
        <v>10.16</v>
      </c>
      <c r="BD51">
        <v>9.71</v>
      </c>
      <c r="BE51">
        <v>-2.87</v>
      </c>
      <c r="BF51">
        <v>20.58</v>
      </c>
      <c r="BG51">
        <v>62.5</v>
      </c>
      <c r="BH51">
        <v>8.15</v>
      </c>
      <c r="BI51">
        <v>35.96</v>
      </c>
      <c r="BJ51">
        <v>75.61</v>
      </c>
      <c r="BK51">
        <v>3</v>
      </c>
      <c r="BL51" t="s">
        <v>598</v>
      </c>
      <c r="BM51">
        <v>7.43</v>
      </c>
      <c r="BN51" t="s">
        <v>599</v>
      </c>
      <c r="BO51" t="s">
        <v>600</v>
      </c>
      <c r="BP51" s="2">
        <v>60.16</v>
      </c>
      <c r="BQ51">
        <v>60.16</v>
      </c>
      <c r="BR51">
        <v>1.6</v>
      </c>
      <c r="BS51">
        <v>5.44</v>
      </c>
      <c r="BT51" t="s">
        <v>142</v>
      </c>
      <c r="BU51">
        <v>4</v>
      </c>
      <c r="BV51">
        <v>10</v>
      </c>
      <c r="BW51">
        <v>10</v>
      </c>
      <c r="BX51">
        <v>0.96</v>
      </c>
      <c r="BY51">
        <v>8.96</v>
      </c>
      <c r="BZ51">
        <v>0.96</v>
      </c>
      <c r="CA51">
        <v>6.76</v>
      </c>
      <c r="CB51">
        <v>-1.86</v>
      </c>
      <c r="CC51">
        <v>5.92</v>
      </c>
      <c r="CD51">
        <v>20260409</v>
      </c>
      <c r="CE51">
        <v>20140905</v>
      </c>
      <c r="CF51">
        <v>26.09</v>
      </c>
      <c r="CG51" t="s">
        <v>138</v>
      </c>
      <c r="CH51" t="s">
        <v>138</v>
      </c>
      <c r="CI51" t="s">
        <v>164</v>
      </c>
      <c r="CJ51" s="2">
        <v>206.19</v>
      </c>
      <c r="CK51">
        <v>164.41</v>
      </c>
      <c r="CL51">
        <v>1.54</v>
      </c>
      <c r="CM51" s="2">
        <v>19.52</v>
      </c>
      <c r="CN51">
        <v>151.82</v>
      </c>
      <c r="CO51">
        <v>42.35</v>
      </c>
      <c r="CP51">
        <v>4.48</v>
      </c>
      <c r="CQ51">
        <v>10.54</v>
      </c>
      <c r="CR51">
        <v>23.95</v>
      </c>
      <c r="CS51">
        <v>16.04</v>
      </c>
      <c r="CT51">
        <v>43.02</v>
      </c>
      <c r="CU51">
        <v>0.75</v>
      </c>
      <c r="CV51">
        <v>21.31</v>
      </c>
      <c r="CW51" s="2">
        <v>154.91</v>
      </c>
      <c r="CX51" s="3">
        <v>137.93</v>
      </c>
      <c r="CY51">
        <v>8.93</v>
      </c>
      <c r="CZ51">
        <v>0.18</v>
      </c>
      <c r="DA51">
        <v>8.73</v>
      </c>
      <c r="DB51">
        <v>7.44</v>
      </c>
      <c r="DC51">
        <v>7.7</v>
      </c>
      <c r="DD51">
        <v>6.71</v>
      </c>
      <c r="DE51">
        <v>103.18</v>
      </c>
      <c r="DF51" s="2">
        <v>14.62</v>
      </c>
      <c r="DG51" s="3">
        <v>-25.88</v>
      </c>
      <c r="DH51">
        <v>84093</v>
      </c>
      <c r="DI51">
        <v>11810</v>
      </c>
      <c r="DJ51" t="s">
        <v>601</v>
      </c>
      <c r="DK51" s="2">
        <v>-41.14</v>
      </c>
      <c r="DL51">
        <v>-19.1</v>
      </c>
      <c r="DM51">
        <v>3.1</v>
      </c>
      <c r="DN51">
        <v>33.86</v>
      </c>
      <c r="DO51">
        <v>3.2</v>
      </c>
      <c r="DP51" s="2">
        <v>0.85</v>
      </c>
      <c r="DQ51" t="s">
        <v>602</v>
      </c>
      <c r="DR51">
        <v>6.12</v>
      </c>
      <c r="DS51">
        <v>0.82</v>
      </c>
      <c r="DT51">
        <v>3.96</v>
      </c>
      <c r="DU51">
        <v>0.56</v>
      </c>
      <c r="DV51">
        <v>80.33</v>
      </c>
      <c r="DW51" s="2" t="s">
        <v>603</v>
      </c>
      <c r="DX51">
        <v>10.96</v>
      </c>
      <c r="DY51" s="2">
        <v>5.76</v>
      </c>
      <c r="DZ51">
        <v>4.8</v>
      </c>
      <c r="EA51" s="2">
        <v>4.68</v>
      </c>
      <c r="EB51" s="2">
        <v>4555</v>
      </c>
      <c r="EC51" t="s">
        <v>138</v>
      </c>
      <c r="ED51">
        <v>603806</v>
      </c>
      <c r="EE51" t="s">
        <v>138</v>
      </c>
      <c r="EF51" t="s">
        <v>138</v>
      </c>
      <c r="EG51" t="s">
        <v>138</v>
      </c>
    </row>
    <row r="52" spans="1:137">
      <c r="A52" t="str">
        <f>"000878"</f>
        <v>000878</v>
      </c>
      <c r="B52" t="s">
        <v>604</v>
      </c>
      <c r="C52">
        <v>-0.25</v>
      </c>
      <c r="D52">
        <v>19.56</v>
      </c>
      <c r="E52">
        <v>-0.05</v>
      </c>
      <c r="F52">
        <v>19.55</v>
      </c>
      <c r="G52">
        <v>19.57</v>
      </c>
      <c r="H52">
        <v>194045</v>
      </c>
      <c r="I52">
        <v>388</v>
      </c>
      <c r="J52">
        <v>0.36</v>
      </c>
      <c r="K52">
        <v>0.97</v>
      </c>
      <c r="L52">
        <v>19.6</v>
      </c>
      <c r="M52">
        <v>19.86</v>
      </c>
      <c r="N52">
        <v>19.35</v>
      </c>
      <c r="O52">
        <v>19.61</v>
      </c>
      <c r="P52" s="2">
        <v>17.56</v>
      </c>
      <c r="Q52">
        <v>37905.25</v>
      </c>
      <c r="R52">
        <v>0.76</v>
      </c>
      <c r="S52" s="2" t="s">
        <v>605</v>
      </c>
      <c r="T52" t="s">
        <v>606</v>
      </c>
      <c r="U52">
        <v>2.6</v>
      </c>
      <c r="V52">
        <v>19.53</v>
      </c>
      <c r="W52">
        <v>105091</v>
      </c>
      <c r="X52">
        <v>88954</v>
      </c>
      <c r="Y52">
        <v>1.18</v>
      </c>
      <c r="Z52">
        <v>0</v>
      </c>
      <c r="AA52">
        <v>5</v>
      </c>
      <c r="AB52">
        <v>73</v>
      </c>
      <c r="AC52" t="s">
        <v>138</v>
      </c>
      <c r="AD52">
        <v>13.61</v>
      </c>
      <c r="AE52">
        <v>0.66</v>
      </c>
      <c r="AF52">
        <v>0.03</v>
      </c>
      <c r="AG52">
        <v>222</v>
      </c>
      <c r="AH52">
        <v>-1646.37</v>
      </c>
      <c r="AI52">
        <v>-0.06</v>
      </c>
      <c r="AJ52">
        <v>85883.99</v>
      </c>
      <c r="AK52">
        <v>343.2</v>
      </c>
      <c r="AL52">
        <v>0.05</v>
      </c>
      <c r="AM52">
        <v>0.4</v>
      </c>
      <c r="AN52" t="s">
        <v>138</v>
      </c>
      <c r="AO52">
        <v>0.99</v>
      </c>
      <c r="AP52">
        <v>0.01</v>
      </c>
      <c r="AQ52" t="s">
        <v>138</v>
      </c>
      <c r="AR52">
        <v>0.52</v>
      </c>
      <c r="AS52" t="s">
        <v>138</v>
      </c>
      <c r="AT52" t="s">
        <v>138</v>
      </c>
      <c r="AU52">
        <v>20.04</v>
      </c>
      <c r="AV52" t="s">
        <v>607</v>
      </c>
      <c r="AW52" s="2" t="s">
        <v>608</v>
      </c>
      <c r="AX52">
        <v>-0.88</v>
      </c>
      <c r="AY52">
        <v>2628</v>
      </c>
      <c r="AZ52">
        <v>-1</v>
      </c>
      <c r="BA52">
        <v>1.34</v>
      </c>
      <c r="BB52">
        <v>-1.21</v>
      </c>
      <c r="BC52">
        <v>-0.86</v>
      </c>
      <c r="BD52">
        <v>3</v>
      </c>
      <c r="BE52">
        <v>5.9</v>
      </c>
      <c r="BF52">
        <v>-12.12</v>
      </c>
      <c r="BG52">
        <v>72.03</v>
      </c>
      <c r="BH52">
        <v>8.48</v>
      </c>
      <c r="BI52">
        <v>-4.63</v>
      </c>
      <c r="BJ52">
        <v>161.26</v>
      </c>
      <c r="BK52">
        <v>3</v>
      </c>
      <c r="BL52" t="s">
        <v>609</v>
      </c>
      <c r="BM52">
        <v>1.46</v>
      </c>
      <c r="BN52" t="s">
        <v>610</v>
      </c>
      <c r="BO52" t="s">
        <v>611</v>
      </c>
      <c r="BP52" s="2">
        <v>35.2</v>
      </c>
      <c r="BQ52">
        <v>36.54</v>
      </c>
      <c r="BR52">
        <v>1.58</v>
      </c>
      <c r="BS52">
        <v>-0.1</v>
      </c>
      <c r="BT52" t="s">
        <v>142</v>
      </c>
      <c r="BU52">
        <v>1</v>
      </c>
      <c r="BV52">
        <v>1</v>
      </c>
      <c r="BW52">
        <v>10</v>
      </c>
      <c r="BX52">
        <v>-0.05</v>
      </c>
      <c r="BY52">
        <v>1.27</v>
      </c>
      <c r="BZ52">
        <v>-1.33</v>
      </c>
      <c r="CA52">
        <v>-0.41</v>
      </c>
      <c r="CB52">
        <v>-1.51</v>
      </c>
      <c r="CC52">
        <v>1.09</v>
      </c>
      <c r="CD52">
        <v>20260424</v>
      </c>
      <c r="CE52">
        <v>19980602</v>
      </c>
      <c r="CF52">
        <v>24.25</v>
      </c>
      <c r="CG52" t="s">
        <v>138</v>
      </c>
      <c r="CH52" t="s">
        <v>138</v>
      </c>
      <c r="CI52" t="s">
        <v>152</v>
      </c>
      <c r="CJ52" s="2">
        <v>691.82</v>
      </c>
      <c r="CK52">
        <v>184.28</v>
      </c>
      <c r="CL52">
        <v>54.76</v>
      </c>
      <c r="CM52" s="2">
        <v>65.45</v>
      </c>
      <c r="CN52">
        <v>475.33</v>
      </c>
      <c r="CO52">
        <v>147.75</v>
      </c>
      <c r="CP52">
        <v>27.68</v>
      </c>
      <c r="CQ52">
        <v>282.24</v>
      </c>
      <c r="CR52">
        <v>86.39</v>
      </c>
      <c r="CS52">
        <v>285.17</v>
      </c>
      <c r="CT52">
        <v>1.85</v>
      </c>
      <c r="CU52">
        <v>14.54</v>
      </c>
      <c r="CV52">
        <v>89.73</v>
      </c>
      <c r="CW52" s="2">
        <v>529.59</v>
      </c>
      <c r="CX52" s="3">
        <v>506.3</v>
      </c>
      <c r="CY52">
        <v>10.24</v>
      </c>
      <c r="CZ52">
        <v>1.37</v>
      </c>
      <c r="DA52">
        <v>10.24</v>
      </c>
      <c r="DB52">
        <v>8.8</v>
      </c>
      <c r="DC52">
        <v>6.75</v>
      </c>
      <c r="DD52">
        <v>6.02</v>
      </c>
      <c r="DE52">
        <v>53.94</v>
      </c>
      <c r="DF52" s="2">
        <v>-24.83</v>
      </c>
      <c r="DG52" s="3">
        <v>44.67</v>
      </c>
      <c r="DH52">
        <v>241035</v>
      </c>
      <c r="DI52">
        <v>5503</v>
      </c>
      <c r="DJ52" t="s">
        <v>612</v>
      </c>
      <c r="DK52" s="2">
        <v>7.93</v>
      </c>
      <c r="DL52">
        <v>49.62</v>
      </c>
      <c r="DM52">
        <v>2.57</v>
      </c>
      <c r="DN52">
        <v>-19.1</v>
      </c>
      <c r="DO52">
        <v>0.9</v>
      </c>
      <c r="DP52" s="2">
        <v>1.17</v>
      </c>
      <c r="DQ52" t="s">
        <v>613</v>
      </c>
      <c r="DR52">
        <v>7.6</v>
      </c>
      <c r="DS52">
        <v>3.7</v>
      </c>
      <c r="DT52">
        <v>2.22</v>
      </c>
      <c r="DU52">
        <v>-1.02</v>
      </c>
      <c r="DV52">
        <v>28.93</v>
      </c>
      <c r="DW52" s="2" t="s">
        <v>614</v>
      </c>
      <c r="DX52">
        <v>4.4</v>
      </c>
      <c r="DY52" s="2">
        <v>1.93</v>
      </c>
      <c r="DZ52">
        <v>1.66</v>
      </c>
      <c r="EA52" s="2">
        <v>0.64</v>
      </c>
      <c r="EB52" s="2">
        <v>9465</v>
      </c>
      <c r="EC52" t="s">
        <v>138</v>
      </c>
      <c r="ED52">
        <v>878</v>
      </c>
      <c r="EE52" t="s">
        <v>138</v>
      </c>
      <c r="EF52" t="s">
        <v>138</v>
      </c>
      <c r="EG52" t="s">
        <v>138</v>
      </c>
    </row>
    <row r="53" spans="1:137">
      <c r="A53" t="str">
        <f>"002555"</f>
        <v>002555</v>
      </c>
      <c r="B53" t="s">
        <v>615</v>
      </c>
      <c r="C53">
        <v>2.18</v>
      </c>
      <c r="D53">
        <v>21.11</v>
      </c>
      <c r="E53">
        <v>0.45</v>
      </c>
      <c r="F53">
        <v>21.1</v>
      </c>
      <c r="G53">
        <v>21.11</v>
      </c>
      <c r="H53">
        <v>226296</v>
      </c>
      <c r="I53">
        <v>27</v>
      </c>
      <c r="J53">
        <v>0.14</v>
      </c>
      <c r="K53">
        <v>1.43</v>
      </c>
      <c r="L53">
        <v>20.64</v>
      </c>
      <c r="M53">
        <v>21.18</v>
      </c>
      <c r="N53">
        <v>20.57</v>
      </c>
      <c r="O53">
        <v>20.66</v>
      </c>
      <c r="P53" s="2">
        <v>16.1</v>
      </c>
      <c r="Q53">
        <v>47483.18</v>
      </c>
      <c r="R53">
        <v>0.85</v>
      </c>
      <c r="S53" s="2" t="s">
        <v>616</v>
      </c>
      <c r="T53" t="s">
        <v>441</v>
      </c>
      <c r="U53">
        <v>2.95</v>
      </c>
      <c r="V53">
        <v>20.98</v>
      </c>
      <c r="W53">
        <v>105513</v>
      </c>
      <c r="X53">
        <v>120783</v>
      </c>
      <c r="Y53">
        <v>0.87</v>
      </c>
      <c r="Z53">
        <v>0</v>
      </c>
      <c r="AA53">
        <v>230</v>
      </c>
      <c r="AB53">
        <v>2</v>
      </c>
      <c r="AC53" t="s">
        <v>138</v>
      </c>
      <c r="AD53">
        <v>-24.6</v>
      </c>
      <c r="AE53">
        <v>0.83</v>
      </c>
      <c r="AF53">
        <v>0.05</v>
      </c>
      <c r="AG53">
        <v>391.07</v>
      </c>
      <c r="AH53">
        <v>2356.45</v>
      </c>
      <c r="AI53">
        <v>0.08</v>
      </c>
      <c r="AJ53">
        <v>128061.54</v>
      </c>
      <c r="AK53">
        <v>234.06</v>
      </c>
      <c r="AL53">
        <v>0</v>
      </c>
      <c r="AM53">
        <v>0.18</v>
      </c>
      <c r="AN53" t="s">
        <v>138</v>
      </c>
      <c r="AO53">
        <v>0.62</v>
      </c>
      <c r="AP53">
        <v>0.01</v>
      </c>
      <c r="AQ53" t="s">
        <v>138</v>
      </c>
      <c r="AR53">
        <v>0.93</v>
      </c>
      <c r="AS53" t="s">
        <v>138</v>
      </c>
      <c r="AT53" t="s">
        <v>138</v>
      </c>
      <c r="AU53">
        <v>15.87</v>
      </c>
      <c r="AV53" t="s">
        <v>617</v>
      </c>
      <c r="AW53" s="2" t="s">
        <v>618</v>
      </c>
      <c r="AX53">
        <v>1.55</v>
      </c>
      <c r="AY53">
        <v>2509</v>
      </c>
      <c r="AZ53">
        <v>1</v>
      </c>
      <c r="BA53">
        <v>-3</v>
      </c>
      <c r="BB53">
        <v>-2.4</v>
      </c>
      <c r="BC53">
        <v>-3.39</v>
      </c>
      <c r="BD53">
        <v>-3.74</v>
      </c>
      <c r="BE53">
        <v>-2.23</v>
      </c>
      <c r="BF53">
        <v>-24.88</v>
      </c>
      <c r="BG53">
        <v>40.45</v>
      </c>
      <c r="BH53">
        <v>-1.4</v>
      </c>
      <c r="BI53">
        <v>-10.55</v>
      </c>
      <c r="BJ53">
        <v>125.2</v>
      </c>
      <c r="BK53">
        <v>4</v>
      </c>
      <c r="BL53" t="s">
        <v>619</v>
      </c>
      <c r="BM53">
        <v>1.62</v>
      </c>
      <c r="BN53" t="s">
        <v>620</v>
      </c>
      <c r="BO53" t="s">
        <v>621</v>
      </c>
      <c r="BP53" s="2">
        <v>15.76</v>
      </c>
      <c r="BQ53">
        <v>15.76</v>
      </c>
      <c r="BR53">
        <v>1.04</v>
      </c>
      <c r="BS53">
        <v>-0.98</v>
      </c>
      <c r="BT53" t="s">
        <v>622</v>
      </c>
      <c r="BU53">
        <v>13</v>
      </c>
      <c r="BV53">
        <v>1</v>
      </c>
      <c r="BW53">
        <v>10</v>
      </c>
      <c r="BX53">
        <v>-0.1</v>
      </c>
      <c r="BY53">
        <v>2.52</v>
      </c>
      <c r="BZ53">
        <v>-0.44</v>
      </c>
      <c r="CA53">
        <v>1.55</v>
      </c>
      <c r="CB53">
        <v>-0.33</v>
      </c>
      <c r="CC53">
        <v>2.63</v>
      </c>
      <c r="CD53">
        <v>20260417</v>
      </c>
      <c r="CE53">
        <v>20110302</v>
      </c>
      <c r="CF53">
        <v>22.12</v>
      </c>
      <c r="CG53" t="s">
        <v>138</v>
      </c>
      <c r="CH53" t="s">
        <v>138</v>
      </c>
      <c r="CI53" t="s">
        <v>164</v>
      </c>
      <c r="CJ53" s="2">
        <v>223.15</v>
      </c>
      <c r="CK53">
        <v>135.34</v>
      </c>
      <c r="CL53">
        <v>1.35</v>
      </c>
      <c r="CM53" s="2">
        <v>38.74</v>
      </c>
      <c r="CN53">
        <v>107.7</v>
      </c>
      <c r="CO53">
        <v>8.96</v>
      </c>
      <c r="CP53">
        <v>13.85</v>
      </c>
      <c r="CQ53">
        <v>85.48</v>
      </c>
      <c r="CR53">
        <v>41.24</v>
      </c>
      <c r="CS53">
        <v>4.75</v>
      </c>
      <c r="CT53">
        <v>11.22</v>
      </c>
      <c r="CU53">
        <v>2.39</v>
      </c>
      <c r="CV53">
        <v>25.52</v>
      </c>
      <c r="CW53" s="2">
        <v>159.66</v>
      </c>
      <c r="CX53" s="3">
        <v>38.54</v>
      </c>
      <c r="CY53">
        <v>34.09</v>
      </c>
      <c r="CZ53">
        <v>1.72</v>
      </c>
      <c r="DA53">
        <v>33.85</v>
      </c>
      <c r="DB53">
        <v>28.99</v>
      </c>
      <c r="DC53">
        <v>29</v>
      </c>
      <c r="DD53">
        <v>28.45</v>
      </c>
      <c r="DE53">
        <v>85.74</v>
      </c>
      <c r="DF53" s="2">
        <v>35.38</v>
      </c>
      <c r="DG53" s="3">
        <v>-0.36</v>
      </c>
      <c r="DH53">
        <v>166811</v>
      </c>
      <c r="DI53">
        <v>8360</v>
      </c>
      <c r="DJ53" t="s">
        <v>623</v>
      </c>
      <c r="DK53" s="2">
        <v>8.5</v>
      </c>
      <c r="DL53">
        <v>-8.46</v>
      </c>
      <c r="DM53">
        <v>3.45</v>
      </c>
      <c r="DN53">
        <v>13.2</v>
      </c>
      <c r="DO53">
        <v>2.93</v>
      </c>
      <c r="DP53" s="2">
        <v>4.97</v>
      </c>
      <c r="DQ53" t="s">
        <v>624</v>
      </c>
      <c r="DR53">
        <v>6.12</v>
      </c>
      <c r="DS53">
        <v>1.15</v>
      </c>
      <c r="DT53">
        <v>3.88</v>
      </c>
      <c r="DU53">
        <v>1.6</v>
      </c>
      <c r="DV53">
        <v>61.02</v>
      </c>
      <c r="DW53" s="2" t="s">
        <v>625</v>
      </c>
      <c r="DX53">
        <v>75.86</v>
      </c>
      <c r="DY53" s="2">
        <v>21.35</v>
      </c>
      <c r="DZ53">
        <v>18.16</v>
      </c>
      <c r="EA53" s="2">
        <v>6.86</v>
      </c>
      <c r="EB53" s="2">
        <v>3138</v>
      </c>
      <c r="EC53" t="s">
        <v>138</v>
      </c>
      <c r="ED53">
        <v>2555</v>
      </c>
      <c r="EE53" t="s">
        <v>138</v>
      </c>
      <c r="EF53" t="s">
        <v>138</v>
      </c>
      <c r="EG53" t="s">
        <v>138</v>
      </c>
    </row>
    <row r="54" spans="1:137">
      <c r="A54" t="str">
        <f>"002340"</f>
        <v>002340</v>
      </c>
      <c r="B54" t="s">
        <v>626</v>
      </c>
      <c r="C54">
        <v>4.27</v>
      </c>
      <c r="D54">
        <v>8.79</v>
      </c>
      <c r="E54">
        <v>0.36</v>
      </c>
      <c r="F54">
        <v>8.79</v>
      </c>
      <c r="G54">
        <v>8.8</v>
      </c>
      <c r="H54">
        <v>2202656</v>
      </c>
      <c r="I54">
        <v>53</v>
      </c>
      <c r="J54">
        <v>0.34</v>
      </c>
      <c r="K54">
        <v>4.34</v>
      </c>
      <c r="L54">
        <v>8.57</v>
      </c>
      <c r="M54">
        <v>8.85</v>
      </c>
      <c r="N54">
        <v>8.56</v>
      </c>
      <c r="O54">
        <v>8.43</v>
      </c>
      <c r="P54" s="2">
        <v>28.39</v>
      </c>
      <c r="Q54">
        <v>191820.52</v>
      </c>
      <c r="R54">
        <v>2.37</v>
      </c>
      <c r="S54" s="2" t="s">
        <v>627</v>
      </c>
      <c r="T54" t="s">
        <v>158</v>
      </c>
      <c r="U54">
        <v>3.44</v>
      </c>
      <c r="V54">
        <v>8.71</v>
      </c>
      <c r="W54">
        <v>918758</v>
      </c>
      <c r="X54">
        <v>1283898</v>
      </c>
      <c r="Y54">
        <v>0.72</v>
      </c>
      <c r="Z54">
        <v>0</v>
      </c>
      <c r="AA54">
        <v>4163</v>
      </c>
      <c r="AB54">
        <v>4440</v>
      </c>
      <c r="AC54" t="s">
        <v>138</v>
      </c>
      <c r="AD54">
        <v>-11.43</v>
      </c>
      <c r="AE54">
        <v>0.44</v>
      </c>
      <c r="AF54">
        <v>0.07</v>
      </c>
      <c r="AG54">
        <v>494.44</v>
      </c>
      <c r="AH54">
        <v>5659.82</v>
      </c>
      <c r="AI54">
        <v>0.14</v>
      </c>
      <c r="AJ54">
        <v>142525.18</v>
      </c>
      <c r="AK54">
        <v>2681.9</v>
      </c>
      <c r="AL54">
        <v>0.82</v>
      </c>
      <c r="AM54">
        <v>1.88</v>
      </c>
      <c r="AN54" t="s">
        <v>138</v>
      </c>
      <c r="AO54">
        <v>4.87</v>
      </c>
      <c r="AP54">
        <v>0.07</v>
      </c>
      <c r="AQ54" t="s">
        <v>138</v>
      </c>
      <c r="AR54">
        <v>6.41</v>
      </c>
      <c r="AS54" t="s">
        <v>138</v>
      </c>
      <c r="AT54" t="s">
        <v>138</v>
      </c>
      <c r="AU54">
        <v>50.76</v>
      </c>
      <c r="AV54" t="s">
        <v>628</v>
      </c>
      <c r="AW54" s="2" t="s">
        <v>629</v>
      </c>
      <c r="AX54">
        <v>3.65</v>
      </c>
      <c r="AY54">
        <v>2865</v>
      </c>
      <c r="AZ54">
        <v>2</v>
      </c>
      <c r="BA54">
        <v>1.32</v>
      </c>
      <c r="BB54">
        <v>2.56</v>
      </c>
      <c r="BC54">
        <v>3.91</v>
      </c>
      <c r="BD54">
        <v>7.33</v>
      </c>
      <c r="BE54">
        <v>8.25</v>
      </c>
      <c r="BF54">
        <v>-2.98</v>
      </c>
      <c r="BG54">
        <v>45.53</v>
      </c>
      <c r="BH54">
        <v>11.4</v>
      </c>
      <c r="BI54">
        <v>5.15</v>
      </c>
      <c r="BJ54">
        <v>70.52</v>
      </c>
      <c r="BK54">
        <v>1</v>
      </c>
      <c r="BL54" t="s">
        <v>630</v>
      </c>
      <c r="BM54">
        <v>4.74</v>
      </c>
      <c r="BN54" t="s">
        <v>631</v>
      </c>
      <c r="BO54" t="s">
        <v>632</v>
      </c>
      <c r="BP54" s="2">
        <v>27.22</v>
      </c>
      <c r="BQ54">
        <v>27.22</v>
      </c>
      <c r="BR54">
        <v>1.2</v>
      </c>
      <c r="BS54">
        <v>3.17</v>
      </c>
      <c r="BT54" t="s">
        <v>142</v>
      </c>
      <c r="BU54">
        <v>9</v>
      </c>
      <c r="BV54">
        <v>10</v>
      </c>
      <c r="BW54">
        <v>10</v>
      </c>
      <c r="BX54">
        <v>1.66</v>
      </c>
      <c r="BY54">
        <v>4.98</v>
      </c>
      <c r="BZ54">
        <v>1.54</v>
      </c>
      <c r="CA54">
        <v>3.32</v>
      </c>
      <c r="CB54">
        <v>-0.68</v>
      </c>
      <c r="CC54">
        <v>2.69</v>
      </c>
      <c r="CD54">
        <v>20260422</v>
      </c>
      <c r="CE54">
        <v>20100122</v>
      </c>
      <c r="CF54">
        <v>51.03</v>
      </c>
      <c r="CG54" t="s">
        <v>138</v>
      </c>
      <c r="CH54" t="s">
        <v>138</v>
      </c>
      <c r="CI54" t="s">
        <v>164</v>
      </c>
      <c r="CJ54" s="2">
        <v>741.33</v>
      </c>
      <c r="CK54">
        <v>213.84</v>
      </c>
      <c r="CL54">
        <v>39.67</v>
      </c>
      <c r="CM54" s="2">
        <v>65.8</v>
      </c>
      <c r="CN54">
        <v>291.98</v>
      </c>
      <c r="CO54">
        <v>279.12</v>
      </c>
      <c r="CP54">
        <v>28.23</v>
      </c>
      <c r="CQ54">
        <v>289.12</v>
      </c>
      <c r="CR54">
        <v>62.11</v>
      </c>
      <c r="CS54">
        <v>100.43</v>
      </c>
      <c r="CT54">
        <v>49.83</v>
      </c>
      <c r="CU54">
        <v>7.41</v>
      </c>
      <c r="CV54">
        <v>85.6</v>
      </c>
      <c r="CW54" s="2">
        <v>371.24</v>
      </c>
      <c r="CX54" s="3">
        <v>316.63</v>
      </c>
      <c r="CY54">
        <v>20.49</v>
      </c>
      <c r="CZ54">
        <v>3.43</v>
      </c>
      <c r="DA54">
        <v>20.14</v>
      </c>
      <c r="DB54">
        <v>17.22</v>
      </c>
      <c r="DC54">
        <v>15.8</v>
      </c>
      <c r="DD54">
        <v>13.66</v>
      </c>
      <c r="DE54">
        <v>75.22</v>
      </c>
      <c r="DF54" s="2">
        <v>37.83</v>
      </c>
      <c r="DG54" s="3">
        <v>14.64</v>
      </c>
      <c r="DH54">
        <v>447286</v>
      </c>
      <c r="DI54">
        <v>10380</v>
      </c>
      <c r="DJ54" t="s">
        <v>633</v>
      </c>
      <c r="DK54" s="2">
        <v>54.87</v>
      </c>
      <c r="DL54">
        <v>11.82</v>
      </c>
      <c r="DM54">
        <v>2.1</v>
      </c>
      <c r="DN54">
        <v>11.86</v>
      </c>
      <c r="DO54">
        <v>1.21</v>
      </c>
      <c r="DP54" s="2">
        <v>1.13</v>
      </c>
      <c r="DQ54" t="s">
        <v>634</v>
      </c>
      <c r="DR54">
        <v>4.18</v>
      </c>
      <c r="DS54">
        <v>1.68</v>
      </c>
      <c r="DT54">
        <v>1.47</v>
      </c>
      <c r="DU54">
        <v>0.74</v>
      </c>
      <c r="DV54">
        <v>30.48</v>
      </c>
      <c r="DW54" s="2" t="s">
        <v>635</v>
      </c>
      <c r="DX54">
        <v>14.71</v>
      </c>
      <c r="DY54" s="2">
        <v>5.52</v>
      </c>
      <c r="DZ54">
        <v>4.64</v>
      </c>
      <c r="EA54" s="2">
        <v>12.06</v>
      </c>
      <c r="EB54" s="2">
        <v>9684</v>
      </c>
      <c r="EC54" t="s">
        <v>138</v>
      </c>
      <c r="ED54">
        <v>2340</v>
      </c>
      <c r="EE54" t="s">
        <v>138</v>
      </c>
      <c r="EF54" t="s">
        <v>138</v>
      </c>
      <c r="EG54" t="s">
        <v>138</v>
      </c>
    </row>
    <row r="55" spans="1:137">
      <c r="A55" t="str">
        <f>"603156"</f>
        <v>603156</v>
      </c>
      <c r="B55" t="s">
        <v>636</v>
      </c>
      <c r="C55">
        <v>7.76</v>
      </c>
      <c r="D55">
        <v>34.85</v>
      </c>
      <c r="E55">
        <v>2.51</v>
      </c>
      <c r="F55">
        <v>34.83</v>
      </c>
      <c r="G55">
        <v>34.84</v>
      </c>
      <c r="H55">
        <v>121108</v>
      </c>
      <c r="I55">
        <v>4</v>
      </c>
      <c r="J55">
        <v>-0.16</v>
      </c>
      <c r="K55">
        <v>0.96</v>
      </c>
      <c r="L55">
        <v>33.48</v>
      </c>
      <c r="M55">
        <v>35.32</v>
      </c>
      <c r="N55">
        <v>33.11</v>
      </c>
      <c r="O55">
        <v>32.34</v>
      </c>
      <c r="P55" s="2">
        <v>13.59</v>
      </c>
      <c r="Q55">
        <v>41664.56</v>
      </c>
      <c r="R55">
        <v>2.51</v>
      </c>
      <c r="S55" s="2" t="s">
        <v>637</v>
      </c>
      <c r="T55" t="s">
        <v>638</v>
      </c>
      <c r="U55">
        <v>6.83</v>
      </c>
      <c r="V55">
        <v>34.4</v>
      </c>
      <c r="W55">
        <v>50956</v>
      </c>
      <c r="X55">
        <v>70152</v>
      </c>
      <c r="Y55">
        <v>0.73</v>
      </c>
      <c r="Z55">
        <v>0</v>
      </c>
      <c r="AA55">
        <v>24</v>
      </c>
      <c r="AB55">
        <v>18</v>
      </c>
      <c r="AC55" t="s">
        <v>138</v>
      </c>
      <c r="AD55">
        <v>21.11</v>
      </c>
      <c r="AE55">
        <v>0.21</v>
      </c>
      <c r="AF55">
        <v>0.02</v>
      </c>
      <c r="AG55">
        <v>92.34</v>
      </c>
      <c r="AH55">
        <v>-1222.84</v>
      </c>
      <c r="AI55">
        <v>-0.07</v>
      </c>
      <c r="AJ55">
        <v>24934.98</v>
      </c>
      <c r="AK55">
        <v>359.91</v>
      </c>
      <c r="AL55">
        <v>0</v>
      </c>
      <c r="AM55">
        <v>1.44</v>
      </c>
      <c r="AN55" t="s">
        <v>138</v>
      </c>
      <c r="AO55">
        <v>3.23</v>
      </c>
      <c r="AP55">
        <v>0.02</v>
      </c>
      <c r="AQ55" t="s">
        <v>138</v>
      </c>
      <c r="AR55">
        <v>4.39</v>
      </c>
      <c r="AS55" t="s">
        <v>138</v>
      </c>
      <c r="AT55" t="s">
        <v>138</v>
      </c>
      <c r="AU55">
        <v>12.6</v>
      </c>
      <c r="AV55" t="s">
        <v>639</v>
      </c>
      <c r="AW55" s="2" t="s">
        <v>639</v>
      </c>
      <c r="AX55">
        <v>7.49</v>
      </c>
      <c r="AY55">
        <v>2460</v>
      </c>
      <c r="AZ55">
        <v>1</v>
      </c>
      <c r="BA55">
        <v>-2.77</v>
      </c>
      <c r="BB55">
        <v>3.84</v>
      </c>
      <c r="BC55">
        <v>9.28</v>
      </c>
      <c r="BD55">
        <v>14.94</v>
      </c>
      <c r="BE55">
        <v>16.51</v>
      </c>
      <c r="BF55">
        <v>4.91</v>
      </c>
      <c r="BG55">
        <v>55.17</v>
      </c>
      <c r="BH55">
        <v>16.32</v>
      </c>
      <c r="BI55">
        <v>21.22</v>
      </c>
      <c r="BJ55">
        <v>75.97</v>
      </c>
      <c r="BK55">
        <v>5</v>
      </c>
      <c r="BL55" t="s">
        <v>640</v>
      </c>
      <c r="BM55">
        <v>2.38</v>
      </c>
      <c r="BN55" t="s">
        <v>641</v>
      </c>
      <c r="BO55" t="s">
        <v>642</v>
      </c>
      <c r="BP55" s="2">
        <v>25.28</v>
      </c>
      <c r="BQ55">
        <v>23.67</v>
      </c>
      <c r="BR55">
        <v>1.4</v>
      </c>
      <c r="BS55">
        <v>4.12</v>
      </c>
      <c r="BT55" t="s">
        <v>163</v>
      </c>
      <c r="BU55">
        <v>5</v>
      </c>
      <c r="BV55">
        <v>10</v>
      </c>
      <c r="BW55">
        <v>8</v>
      </c>
      <c r="BX55">
        <v>3.53</v>
      </c>
      <c r="BY55">
        <v>9.21</v>
      </c>
      <c r="BZ55">
        <v>2.38</v>
      </c>
      <c r="CA55">
        <v>6.37</v>
      </c>
      <c r="CB55">
        <v>-1.33</v>
      </c>
      <c r="CC55">
        <v>5.26</v>
      </c>
      <c r="CD55">
        <v>20260425</v>
      </c>
      <c r="CE55">
        <v>20180212</v>
      </c>
      <c r="CF55">
        <v>12.6</v>
      </c>
      <c r="CG55" t="s">
        <v>138</v>
      </c>
      <c r="CH55" t="s">
        <v>138</v>
      </c>
      <c r="CI55" t="s">
        <v>152</v>
      </c>
      <c r="CJ55" s="2">
        <v>129.18</v>
      </c>
      <c r="CK55">
        <v>99.11</v>
      </c>
      <c r="CL55">
        <v>0.03</v>
      </c>
      <c r="CM55" s="2">
        <v>23.26</v>
      </c>
      <c r="CN55">
        <v>72.99</v>
      </c>
      <c r="CO55">
        <v>9.54</v>
      </c>
      <c r="CP55">
        <v>1.29</v>
      </c>
      <c r="CQ55">
        <v>23.7</v>
      </c>
      <c r="CR55">
        <v>15.51</v>
      </c>
      <c r="CS55">
        <v>5.26</v>
      </c>
      <c r="CT55">
        <v>0.58</v>
      </c>
      <c r="CU55">
        <v>2.65</v>
      </c>
      <c r="CV55">
        <v>26.07</v>
      </c>
      <c r="CW55" s="2">
        <v>25.57</v>
      </c>
      <c r="CX55" s="3">
        <v>14.12</v>
      </c>
      <c r="CY55">
        <v>10.12</v>
      </c>
      <c r="CZ55">
        <v>0.01</v>
      </c>
      <c r="DA55">
        <v>10.12</v>
      </c>
      <c r="DB55">
        <v>8.08</v>
      </c>
      <c r="DC55">
        <v>8.08</v>
      </c>
      <c r="DD55">
        <v>7.39</v>
      </c>
      <c r="DE55">
        <v>55.16</v>
      </c>
      <c r="DF55" s="2">
        <v>-3.87</v>
      </c>
      <c r="DG55" s="3">
        <v>7.46</v>
      </c>
      <c r="DH55">
        <v>19716</v>
      </c>
      <c r="DI55">
        <v>25863</v>
      </c>
      <c r="DJ55" t="s">
        <v>643</v>
      </c>
      <c r="DK55" s="2">
        <v>25.8</v>
      </c>
      <c r="DL55">
        <v>37.5</v>
      </c>
      <c r="DM55">
        <v>4.43</v>
      </c>
      <c r="DN55">
        <v>-113.53</v>
      </c>
      <c r="DO55">
        <v>17.18</v>
      </c>
      <c r="DP55" s="2">
        <v>5.75</v>
      </c>
      <c r="DQ55" t="s">
        <v>644</v>
      </c>
      <c r="DR55">
        <v>7.86</v>
      </c>
      <c r="DS55">
        <v>2.07</v>
      </c>
      <c r="DT55">
        <v>4.38</v>
      </c>
      <c r="DU55">
        <v>-0.31</v>
      </c>
      <c r="DV55">
        <v>76.74</v>
      </c>
      <c r="DW55" s="2" t="s">
        <v>645</v>
      </c>
      <c r="DX55">
        <v>44.77</v>
      </c>
      <c r="DY55" s="2">
        <v>39.57</v>
      </c>
      <c r="DZ55">
        <v>31.59</v>
      </c>
      <c r="EA55" s="2">
        <v>0.09</v>
      </c>
      <c r="EB55" s="2">
        <v>1838</v>
      </c>
      <c r="EC55" t="s">
        <v>138</v>
      </c>
      <c r="ED55">
        <v>603156</v>
      </c>
      <c r="EE55" t="s">
        <v>138</v>
      </c>
      <c r="EF55" t="s">
        <v>138</v>
      </c>
      <c r="EG55" t="s">
        <v>138</v>
      </c>
    </row>
    <row r="56" spans="1:137">
      <c r="A56" t="str">
        <f>"002409"</f>
        <v>002409</v>
      </c>
      <c r="B56" t="s">
        <v>646</v>
      </c>
      <c r="C56">
        <v>2.39</v>
      </c>
      <c r="D56">
        <v>91.23</v>
      </c>
      <c r="E56">
        <v>2.13</v>
      </c>
      <c r="F56">
        <v>91.22</v>
      </c>
      <c r="G56">
        <v>91.23</v>
      </c>
      <c r="H56">
        <v>91982</v>
      </c>
      <c r="I56">
        <v>113</v>
      </c>
      <c r="J56">
        <v>0.39</v>
      </c>
      <c r="K56">
        <v>2.89</v>
      </c>
      <c r="L56">
        <v>89.29</v>
      </c>
      <c r="M56">
        <v>91.42</v>
      </c>
      <c r="N56">
        <v>89.01</v>
      </c>
      <c r="O56">
        <v>89.1</v>
      </c>
      <c r="P56" s="2">
        <v>40.9</v>
      </c>
      <c r="Q56">
        <v>83164.84</v>
      </c>
      <c r="R56">
        <v>1.32</v>
      </c>
      <c r="S56" s="2" t="s">
        <v>647</v>
      </c>
      <c r="T56" t="s">
        <v>305</v>
      </c>
      <c r="U56">
        <v>2.7</v>
      </c>
      <c r="V56">
        <v>90.41</v>
      </c>
      <c r="W56">
        <v>46141</v>
      </c>
      <c r="X56">
        <v>45841</v>
      </c>
      <c r="Y56">
        <v>1.01</v>
      </c>
      <c r="Z56">
        <v>0</v>
      </c>
      <c r="AA56">
        <v>17</v>
      </c>
      <c r="AB56">
        <v>16</v>
      </c>
      <c r="AC56" t="s">
        <v>138</v>
      </c>
      <c r="AD56">
        <v>-32.91</v>
      </c>
      <c r="AE56">
        <v>0.57</v>
      </c>
      <c r="AF56">
        <v>0.07</v>
      </c>
      <c r="AG56">
        <v>523.5</v>
      </c>
      <c r="AH56">
        <v>4842.53</v>
      </c>
      <c r="AI56">
        <v>0.2</v>
      </c>
      <c r="AJ56">
        <v>90233.83</v>
      </c>
      <c r="AK56">
        <v>495.56</v>
      </c>
      <c r="AL56">
        <v>0.31</v>
      </c>
      <c r="AM56">
        <v>0.55</v>
      </c>
      <c r="AN56" t="s">
        <v>138</v>
      </c>
      <c r="AO56">
        <v>1.15</v>
      </c>
      <c r="AP56">
        <v>0.02</v>
      </c>
      <c r="AQ56" t="s">
        <v>138</v>
      </c>
      <c r="AR56">
        <v>0.65</v>
      </c>
      <c r="AS56" t="s">
        <v>138</v>
      </c>
      <c r="AT56" t="s">
        <v>138</v>
      </c>
      <c r="AU56">
        <v>3.19</v>
      </c>
      <c r="AV56" t="s">
        <v>648</v>
      </c>
      <c r="AW56" s="2" t="s">
        <v>649</v>
      </c>
      <c r="AX56">
        <v>1.77</v>
      </c>
      <c r="AY56">
        <v>2694</v>
      </c>
      <c r="AZ56">
        <v>1</v>
      </c>
      <c r="BA56">
        <v>-0.03</v>
      </c>
      <c r="BB56">
        <v>0.83</v>
      </c>
      <c r="BC56">
        <v>5.51</v>
      </c>
      <c r="BD56">
        <v>6.63</v>
      </c>
      <c r="BE56">
        <v>9.64</v>
      </c>
      <c r="BF56">
        <v>-3.96</v>
      </c>
      <c r="BG56">
        <v>73.74</v>
      </c>
      <c r="BH56">
        <v>15.87</v>
      </c>
      <c r="BI56">
        <v>23.11</v>
      </c>
      <c r="BJ56">
        <v>98.58</v>
      </c>
      <c r="BK56">
        <v>1</v>
      </c>
      <c r="BL56" t="s">
        <v>650</v>
      </c>
      <c r="BM56">
        <v>3.46</v>
      </c>
      <c r="BN56" t="s">
        <v>651</v>
      </c>
      <c r="BO56" t="s">
        <v>652</v>
      </c>
      <c r="BP56" s="2">
        <v>46.15</v>
      </c>
      <c r="BQ56">
        <v>48.65</v>
      </c>
      <c r="BR56">
        <v>1.71</v>
      </c>
      <c r="BS56">
        <v>1.93</v>
      </c>
      <c r="BT56" t="s">
        <v>142</v>
      </c>
      <c r="BU56">
        <v>11</v>
      </c>
      <c r="BV56">
        <v>1</v>
      </c>
      <c r="BW56">
        <v>10</v>
      </c>
      <c r="BX56">
        <v>0.21</v>
      </c>
      <c r="BY56">
        <v>2.6</v>
      </c>
      <c r="BZ56">
        <v>-0.1</v>
      </c>
      <c r="CA56">
        <v>1.47</v>
      </c>
      <c r="CB56">
        <v>-0.21</v>
      </c>
      <c r="CC56">
        <v>2.49</v>
      </c>
      <c r="CD56">
        <v>20260402</v>
      </c>
      <c r="CE56">
        <v>20100525</v>
      </c>
      <c r="CF56">
        <v>4.76</v>
      </c>
      <c r="CG56" t="s">
        <v>138</v>
      </c>
      <c r="CH56" t="s">
        <v>138</v>
      </c>
      <c r="CI56" t="s">
        <v>371</v>
      </c>
      <c r="CJ56" s="2">
        <v>163.15</v>
      </c>
      <c r="CK56">
        <v>78.09</v>
      </c>
      <c r="CL56">
        <v>19.11</v>
      </c>
      <c r="CM56" s="2">
        <v>40.42</v>
      </c>
      <c r="CN56">
        <v>67.12</v>
      </c>
      <c r="CO56">
        <v>45.67</v>
      </c>
      <c r="CP56">
        <v>4.77</v>
      </c>
      <c r="CQ56">
        <v>35.1</v>
      </c>
      <c r="CR56">
        <v>18.44</v>
      </c>
      <c r="CS56">
        <v>23.7</v>
      </c>
      <c r="CT56">
        <v>15.07</v>
      </c>
      <c r="CU56">
        <v>5.6</v>
      </c>
      <c r="CV56">
        <v>40.85</v>
      </c>
      <c r="CW56" s="2">
        <v>64.67</v>
      </c>
      <c r="CX56" s="3">
        <v>43.88</v>
      </c>
      <c r="CY56">
        <v>10.53</v>
      </c>
      <c r="CZ56">
        <v>0.01</v>
      </c>
      <c r="DA56">
        <v>10.43</v>
      </c>
      <c r="DB56">
        <v>8.64</v>
      </c>
      <c r="DC56">
        <v>7.96</v>
      </c>
      <c r="DD56">
        <v>7.97</v>
      </c>
      <c r="DE56">
        <v>33.13</v>
      </c>
      <c r="DF56" s="2">
        <v>8.91</v>
      </c>
      <c r="DG56" s="3">
        <v>2.83</v>
      </c>
      <c r="DH56">
        <v>60020</v>
      </c>
      <c r="DI56">
        <v>4433</v>
      </c>
      <c r="DJ56" t="s">
        <v>653</v>
      </c>
      <c r="DK56" s="2">
        <v>6.33</v>
      </c>
      <c r="DL56">
        <v>29.36</v>
      </c>
      <c r="DM56">
        <v>5.56</v>
      </c>
      <c r="DN56">
        <v>48.74</v>
      </c>
      <c r="DO56">
        <v>6.71</v>
      </c>
      <c r="DP56" s="2">
        <v>0.65</v>
      </c>
      <c r="DQ56" t="s">
        <v>654</v>
      </c>
      <c r="DR56">
        <v>16.41</v>
      </c>
      <c r="DS56">
        <v>8.58</v>
      </c>
      <c r="DT56">
        <v>6.96</v>
      </c>
      <c r="DU56">
        <v>1.87</v>
      </c>
      <c r="DV56">
        <v>54.22</v>
      </c>
      <c r="DW56" s="2" t="s">
        <v>655</v>
      </c>
      <c r="DX56">
        <v>32.14</v>
      </c>
      <c r="DY56" s="2">
        <v>16.28</v>
      </c>
      <c r="DZ56">
        <v>13.36</v>
      </c>
      <c r="EA56" s="2">
        <v>2.49</v>
      </c>
      <c r="EB56" s="2">
        <v>2940</v>
      </c>
      <c r="EC56" t="s">
        <v>138</v>
      </c>
      <c r="ED56">
        <v>2409</v>
      </c>
      <c r="EE56" t="s">
        <v>138</v>
      </c>
      <c r="EF56" t="s">
        <v>138</v>
      </c>
      <c r="EG56" t="s">
        <v>138</v>
      </c>
    </row>
    <row r="57" spans="1:137">
      <c r="A57" t="str">
        <f>"002821"</f>
        <v>002821</v>
      </c>
      <c r="B57" t="s">
        <v>656</v>
      </c>
      <c r="C57">
        <v>0.64</v>
      </c>
      <c r="D57">
        <v>117.83</v>
      </c>
      <c r="E57">
        <v>0.75</v>
      </c>
      <c r="F57">
        <v>117.77</v>
      </c>
      <c r="G57">
        <v>117.83</v>
      </c>
      <c r="H57">
        <v>66527</v>
      </c>
      <c r="I57">
        <v>23</v>
      </c>
      <c r="J57">
        <v>0.03</v>
      </c>
      <c r="K57">
        <v>2.1</v>
      </c>
      <c r="L57">
        <v>116.88</v>
      </c>
      <c r="M57">
        <v>119.74</v>
      </c>
      <c r="N57">
        <v>116.3</v>
      </c>
      <c r="O57">
        <v>117.08</v>
      </c>
      <c r="P57" s="2">
        <v>37.54</v>
      </c>
      <c r="Q57">
        <v>78464.06</v>
      </c>
      <c r="R57">
        <v>1.51</v>
      </c>
      <c r="S57" s="2" t="s">
        <v>657</v>
      </c>
      <c r="T57" t="s">
        <v>205</v>
      </c>
      <c r="U57">
        <v>2.94</v>
      </c>
      <c r="V57">
        <v>117.94</v>
      </c>
      <c r="W57">
        <v>34105</v>
      </c>
      <c r="X57">
        <v>32422</v>
      </c>
      <c r="Y57">
        <v>1.05</v>
      </c>
      <c r="Z57">
        <v>0</v>
      </c>
      <c r="AA57">
        <v>1</v>
      </c>
      <c r="AB57">
        <v>1</v>
      </c>
      <c r="AC57" t="s">
        <v>138</v>
      </c>
      <c r="AD57">
        <v>2.7</v>
      </c>
      <c r="AE57">
        <v>0.45</v>
      </c>
      <c r="AF57">
        <v>0.05</v>
      </c>
      <c r="AG57">
        <v>756.97</v>
      </c>
      <c r="AH57">
        <v>4753.32</v>
      </c>
      <c r="AI57">
        <v>0.2</v>
      </c>
      <c r="AJ57">
        <v>150095.26</v>
      </c>
      <c r="AK57">
        <v>984.13</v>
      </c>
      <c r="AL57">
        <v>0.5</v>
      </c>
      <c r="AM57">
        <v>0.66</v>
      </c>
      <c r="AN57" t="s">
        <v>138</v>
      </c>
      <c r="AO57">
        <v>2.78</v>
      </c>
      <c r="AP57">
        <v>0.04</v>
      </c>
      <c r="AQ57" t="s">
        <v>138</v>
      </c>
      <c r="AR57">
        <v>3.51</v>
      </c>
      <c r="AS57" t="s">
        <v>138</v>
      </c>
      <c r="AT57" t="s">
        <v>138</v>
      </c>
      <c r="AU57">
        <v>3.17</v>
      </c>
      <c r="AV57" t="s">
        <v>658</v>
      </c>
      <c r="AW57" s="2" t="s">
        <v>659</v>
      </c>
      <c r="AX57">
        <v>0.02</v>
      </c>
      <c r="AY57">
        <v>2661</v>
      </c>
      <c r="AZ57">
        <v>2</v>
      </c>
      <c r="BA57">
        <v>4.53</v>
      </c>
      <c r="BB57">
        <v>4.24</v>
      </c>
      <c r="BC57">
        <v>3.61</v>
      </c>
      <c r="BD57">
        <v>-2.59</v>
      </c>
      <c r="BE57">
        <v>17.95</v>
      </c>
      <c r="BF57">
        <v>14.55</v>
      </c>
      <c r="BG57">
        <v>62.14</v>
      </c>
      <c r="BH57">
        <v>6.38</v>
      </c>
      <c r="BI57">
        <v>26.8</v>
      </c>
      <c r="BJ57">
        <v>82.92</v>
      </c>
      <c r="BK57">
        <v>4</v>
      </c>
      <c r="BL57" t="s">
        <v>660</v>
      </c>
      <c r="BM57">
        <v>3.35</v>
      </c>
      <c r="BN57" t="s">
        <v>661</v>
      </c>
      <c r="BO57" t="s">
        <v>662</v>
      </c>
      <c r="BP57" s="2">
        <v>37.31</v>
      </c>
      <c r="BQ57">
        <v>37.31</v>
      </c>
      <c r="BR57">
        <v>0.44</v>
      </c>
      <c r="BS57">
        <v>3.13</v>
      </c>
      <c r="BT57" t="s">
        <v>151</v>
      </c>
      <c r="BU57">
        <v>12</v>
      </c>
      <c r="BV57">
        <v>5</v>
      </c>
      <c r="BW57">
        <v>12</v>
      </c>
      <c r="BX57">
        <v>-0.17</v>
      </c>
      <c r="BY57">
        <v>2.27</v>
      </c>
      <c r="BZ57">
        <v>-0.67</v>
      </c>
      <c r="CA57">
        <v>0.73</v>
      </c>
      <c r="CB57">
        <v>-1.6</v>
      </c>
      <c r="CC57">
        <v>1.32</v>
      </c>
      <c r="CD57">
        <v>20260331</v>
      </c>
      <c r="CE57">
        <v>20161118</v>
      </c>
      <c r="CF57">
        <v>3.61</v>
      </c>
      <c r="CG57" t="s">
        <v>138</v>
      </c>
      <c r="CH57">
        <v>0.28</v>
      </c>
      <c r="CI57" t="s">
        <v>164</v>
      </c>
      <c r="CJ57" s="2">
        <v>202.77</v>
      </c>
      <c r="CK57">
        <v>176.35</v>
      </c>
      <c r="CL57">
        <v>0.11</v>
      </c>
      <c r="CM57" s="2">
        <v>12.98</v>
      </c>
      <c r="CN57">
        <v>115.06</v>
      </c>
      <c r="CO57">
        <v>44.96</v>
      </c>
      <c r="CP57">
        <v>4.22</v>
      </c>
      <c r="CQ57">
        <v>19.68</v>
      </c>
      <c r="CR57">
        <v>63.21</v>
      </c>
      <c r="CS57">
        <v>14.71</v>
      </c>
      <c r="CT57">
        <v>19.46</v>
      </c>
      <c r="CU57">
        <v>2.51</v>
      </c>
      <c r="CV57">
        <v>90.67</v>
      </c>
      <c r="CW57" s="2">
        <v>66.7</v>
      </c>
      <c r="CX57" s="3">
        <v>38.69</v>
      </c>
      <c r="CY57">
        <v>12.97</v>
      </c>
      <c r="CZ57">
        <v>0.89</v>
      </c>
      <c r="DA57">
        <v>12.86</v>
      </c>
      <c r="DB57">
        <v>11.27</v>
      </c>
      <c r="DC57">
        <v>11.33</v>
      </c>
      <c r="DD57">
        <v>10.37</v>
      </c>
      <c r="DE57">
        <v>88.16</v>
      </c>
      <c r="DF57" s="2">
        <v>14.08</v>
      </c>
      <c r="DG57" s="3">
        <v>4.3</v>
      </c>
      <c r="DH57">
        <v>48188</v>
      </c>
      <c r="DI57">
        <v>4116</v>
      </c>
      <c r="DJ57" t="s">
        <v>663</v>
      </c>
      <c r="DK57" s="2">
        <v>19.35</v>
      </c>
      <c r="DL57">
        <v>14.91</v>
      </c>
      <c r="DM57">
        <v>2.41</v>
      </c>
      <c r="DN57">
        <v>30.21</v>
      </c>
      <c r="DO57">
        <v>6.37</v>
      </c>
      <c r="DP57" s="2">
        <v>1.11</v>
      </c>
      <c r="DQ57" t="s">
        <v>664</v>
      </c>
      <c r="DR57">
        <v>48.91</v>
      </c>
      <c r="DS57">
        <v>25.12</v>
      </c>
      <c r="DT57">
        <v>24.43</v>
      </c>
      <c r="DU57">
        <v>3.9</v>
      </c>
      <c r="DV57">
        <v>87.02</v>
      </c>
      <c r="DW57" s="2" t="s">
        <v>665</v>
      </c>
      <c r="DX57">
        <v>41.99</v>
      </c>
      <c r="DY57" s="2">
        <v>19.45</v>
      </c>
      <c r="DZ57">
        <v>16.89</v>
      </c>
      <c r="EA57" s="2">
        <v>5.93</v>
      </c>
      <c r="EB57" s="2">
        <v>10617</v>
      </c>
      <c r="EC57" t="s">
        <v>138</v>
      </c>
      <c r="ED57">
        <v>2821</v>
      </c>
      <c r="EE57" t="s">
        <v>138</v>
      </c>
      <c r="EF57" t="s">
        <v>138</v>
      </c>
      <c r="EG57" t="s">
        <v>138</v>
      </c>
    </row>
    <row r="58" spans="1:137">
      <c r="A58" t="str">
        <f>"688578"</f>
        <v>688578</v>
      </c>
      <c r="B58" t="s">
        <v>666</v>
      </c>
      <c r="C58">
        <v>-4.41</v>
      </c>
      <c r="D58">
        <v>91.12</v>
      </c>
      <c r="E58">
        <v>-4.2</v>
      </c>
      <c r="F58">
        <v>91.1</v>
      </c>
      <c r="G58">
        <v>91.12</v>
      </c>
      <c r="H58">
        <v>64795</v>
      </c>
      <c r="I58">
        <v>55</v>
      </c>
      <c r="J58">
        <v>-0.06</v>
      </c>
      <c r="K58">
        <v>1.44</v>
      </c>
      <c r="L58">
        <v>95.09</v>
      </c>
      <c r="M58">
        <v>95.88</v>
      </c>
      <c r="N58">
        <v>91.01</v>
      </c>
      <c r="O58">
        <v>95.32</v>
      </c>
      <c r="P58" s="2">
        <v>16.12</v>
      </c>
      <c r="Q58">
        <v>59682.28</v>
      </c>
      <c r="R58">
        <v>1.99</v>
      </c>
      <c r="S58" s="2" t="s">
        <v>667</v>
      </c>
      <c r="T58" t="s">
        <v>192</v>
      </c>
      <c r="U58">
        <v>5.11</v>
      </c>
      <c r="V58">
        <v>92.11</v>
      </c>
      <c r="W58">
        <v>38052</v>
      </c>
      <c r="X58">
        <v>26743</v>
      </c>
      <c r="Y58">
        <v>1.42</v>
      </c>
      <c r="Z58">
        <v>0</v>
      </c>
      <c r="AA58">
        <v>109</v>
      </c>
      <c r="AB58">
        <v>59</v>
      </c>
      <c r="AC58" t="s">
        <v>138</v>
      </c>
      <c r="AD58">
        <v>26.44</v>
      </c>
      <c r="AE58">
        <v>1.38</v>
      </c>
      <c r="AF58">
        <v>0.13</v>
      </c>
      <c r="AG58">
        <v>1399.93</v>
      </c>
      <c r="AH58">
        <v>-4134.89</v>
      </c>
      <c r="AI58">
        <v>-0.2</v>
      </c>
      <c r="AJ58">
        <v>51156.46</v>
      </c>
      <c r="AK58">
        <v>357.61</v>
      </c>
      <c r="AL58">
        <v>0.61</v>
      </c>
      <c r="AM58">
        <v>0.7</v>
      </c>
      <c r="AN58" t="s">
        <v>138</v>
      </c>
      <c r="AO58">
        <v>1.68</v>
      </c>
      <c r="AP58">
        <v>0.02</v>
      </c>
      <c r="AQ58" t="s">
        <v>138</v>
      </c>
      <c r="AR58">
        <v>1.5</v>
      </c>
      <c r="AS58" t="s">
        <v>138</v>
      </c>
      <c r="AT58" t="s">
        <v>138</v>
      </c>
      <c r="AU58">
        <v>4.5</v>
      </c>
      <c r="AV58" t="s">
        <v>668</v>
      </c>
      <c r="AW58" s="2" t="s">
        <v>668</v>
      </c>
      <c r="AX58">
        <v>-4.67</v>
      </c>
      <c r="AY58">
        <v>2172</v>
      </c>
      <c r="AZ58">
        <v>-3</v>
      </c>
      <c r="BA58">
        <v>-1.09</v>
      </c>
      <c r="BB58">
        <v>-6.82</v>
      </c>
      <c r="BC58">
        <v>-5.47</v>
      </c>
      <c r="BD58">
        <v>-5.06</v>
      </c>
      <c r="BE58">
        <v>-5.87</v>
      </c>
      <c r="BF58">
        <v>-6.82</v>
      </c>
      <c r="BG58">
        <v>3.16</v>
      </c>
      <c r="BH58">
        <v>-5.08</v>
      </c>
      <c r="BI58">
        <v>-12.51</v>
      </c>
      <c r="BJ58">
        <v>52.77</v>
      </c>
      <c r="BK58">
        <v>0</v>
      </c>
      <c r="BL58" t="s">
        <v>669</v>
      </c>
      <c r="BM58">
        <v>2.8</v>
      </c>
      <c r="BN58" t="s">
        <v>670</v>
      </c>
      <c r="BO58" t="s">
        <v>671</v>
      </c>
      <c r="BP58" s="2">
        <v>17.76</v>
      </c>
      <c r="BQ58">
        <v>19.59</v>
      </c>
      <c r="BR58">
        <v>0.82</v>
      </c>
      <c r="BS58">
        <v>-4.35</v>
      </c>
      <c r="BT58" t="s">
        <v>142</v>
      </c>
      <c r="BU58">
        <v>2</v>
      </c>
      <c r="BV58">
        <v>11</v>
      </c>
      <c r="BW58">
        <v>10</v>
      </c>
      <c r="BX58">
        <v>-0.24</v>
      </c>
      <c r="BY58">
        <v>0.59</v>
      </c>
      <c r="BZ58">
        <v>-4.52</v>
      </c>
      <c r="CA58">
        <v>-3.37</v>
      </c>
      <c r="CB58">
        <v>-4.96</v>
      </c>
      <c r="CC58">
        <v>0.12</v>
      </c>
      <c r="CD58">
        <v>20260423</v>
      </c>
      <c r="CE58">
        <v>20201202</v>
      </c>
      <c r="CF58">
        <v>4.5</v>
      </c>
      <c r="CG58" t="s">
        <v>138</v>
      </c>
      <c r="CH58" t="s">
        <v>138</v>
      </c>
      <c r="CI58" t="s">
        <v>152</v>
      </c>
      <c r="CJ58" s="2">
        <v>85.87</v>
      </c>
      <c r="CK58">
        <v>77.44</v>
      </c>
      <c r="CL58" t="s">
        <v>138</v>
      </c>
      <c r="CM58" s="2">
        <v>9.82</v>
      </c>
      <c r="CN58">
        <v>43.39</v>
      </c>
      <c r="CO58">
        <v>5.03</v>
      </c>
      <c r="CP58">
        <v>1.72</v>
      </c>
      <c r="CQ58">
        <v>8.26</v>
      </c>
      <c r="CR58">
        <v>13.46</v>
      </c>
      <c r="CS58">
        <v>0.65</v>
      </c>
      <c r="CT58">
        <v>4.82</v>
      </c>
      <c r="CU58">
        <v>0.15</v>
      </c>
      <c r="CV58">
        <v>32.84</v>
      </c>
      <c r="CW58" s="2">
        <v>15.84</v>
      </c>
      <c r="CX58" s="3">
        <v>0.81</v>
      </c>
      <c r="CY58">
        <v>7.49</v>
      </c>
      <c r="CZ58">
        <v>0.03</v>
      </c>
      <c r="DA58">
        <v>7.41</v>
      </c>
      <c r="DB58">
        <v>6.36</v>
      </c>
      <c r="DC58">
        <v>6.36</v>
      </c>
      <c r="DD58">
        <v>6.33</v>
      </c>
      <c r="DE58">
        <v>36.42</v>
      </c>
      <c r="DF58" s="2">
        <v>5.54</v>
      </c>
      <c r="DG58" s="3">
        <v>6.45</v>
      </c>
      <c r="DH58">
        <v>20285</v>
      </c>
      <c r="DI58">
        <v>11410</v>
      </c>
      <c r="DJ58" t="s">
        <v>672</v>
      </c>
      <c r="DK58" s="2">
        <v>54.94</v>
      </c>
      <c r="DL58">
        <v>44.19</v>
      </c>
      <c r="DM58">
        <v>5.3</v>
      </c>
      <c r="DN58">
        <v>74</v>
      </c>
      <c r="DO58">
        <v>25.89</v>
      </c>
      <c r="DP58" s="2">
        <v>1.05</v>
      </c>
      <c r="DQ58" t="s">
        <v>673</v>
      </c>
      <c r="DR58">
        <v>17.21</v>
      </c>
      <c r="DS58">
        <v>7.3</v>
      </c>
      <c r="DT58">
        <v>8.09</v>
      </c>
      <c r="DU58">
        <v>1.23</v>
      </c>
      <c r="DV58">
        <v>90.18</v>
      </c>
      <c r="DW58" s="2" t="s">
        <v>674</v>
      </c>
      <c r="DX58">
        <v>94.91</v>
      </c>
      <c r="DY58" s="2">
        <v>47.3</v>
      </c>
      <c r="DZ58">
        <v>40.16</v>
      </c>
      <c r="EA58" s="2">
        <v>1.14</v>
      </c>
      <c r="EB58" s="2">
        <v>1989</v>
      </c>
      <c r="EC58" t="s">
        <v>202</v>
      </c>
      <c r="ED58">
        <v>688578</v>
      </c>
      <c r="EE58" t="s">
        <v>138</v>
      </c>
      <c r="EF58" t="s">
        <v>138</v>
      </c>
      <c r="EG58" t="s">
        <v>138</v>
      </c>
    </row>
    <row r="59" spans="1:137">
      <c r="A59" t="str">
        <f>"588080"</f>
        <v>588080</v>
      </c>
      <c r="B59" t="s">
        <v>675</v>
      </c>
      <c r="C59">
        <v>3.64</v>
      </c>
      <c r="D59">
        <v>1.539</v>
      </c>
      <c r="E59">
        <v>0.054</v>
      </c>
      <c r="F59">
        <v>1.538</v>
      </c>
      <c r="G59">
        <v>1.539</v>
      </c>
      <c r="H59">
        <v>8476507</v>
      </c>
      <c r="I59">
        <v>2743</v>
      </c>
      <c r="J59">
        <v>0</v>
      </c>
      <c r="K59">
        <v>3.25</v>
      </c>
      <c r="L59">
        <v>1.505</v>
      </c>
      <c r="M59">
        <v>1.542</v>
      </c>
      <c r="N59">
        <v>1.497</v>
      </c>
      <c r="O59">
        <v>1.485</v>
      </c>
      <c r="P59" s="2" t="s">
        <v>138</v>
      </c>
      <c r="Q59">
        <v>129130.1</v>
      </c>
      <c r="R59">
        <v>1.45</v>
      </c>
      <c r="S59" s="2" t="s">
        <v>676</v>
      </c>
      <c r="T59" t="s">
        <v>677</v>
      </c>
      <c r="U59">
        <v>3.03</v>
      </c>
      <c r="V59">
        <v>1.523</v>
      </c>
      <c r="W59">
        <v>4407719</v>
      </c>
      <c r="X59">
        <v>4068788</v>
      </c>
      <c r="Y59">
        <v>1.08</v>
      </c>
      <c r="Z59">
        <v>-0.04</v>
      </c>
      <c r="AA59">
        <v>143536</v>
      </c>
      <c r="AB59">
        <v>7878</v>
      </c>
      <c r="AC59" t="s">
        <v>138</v>
      </c>
      <c r="AD59">
        <v>9.53</v>
      </c>
      <c r="AE59">
        <v>0.39</v>
      </c>
      <c r="AF59">
        <v>0.04</v>
      </c>
      <c r="AG59">
        <v>576.06</v>
      </c>
      <c r="AH59">
        <v>20973.54</v>
      </c>
      <c r="AI59">
        <v>0.52</v>
      </c>
      <c r="AJ59">
        <v>199632.69</v>
      </c>
      <c r="AK59" t="s">
        <v>138</v>
      </c>
      <c r="AL59">
        <v>0</v>
      </c>
      <c r="AM59" t="s">
        <v>138</v>
      </c>
      <c r="AN59" t="s">
        <v>138</v>
      </c>
      <c r="AO59" t="s">
        <v>138</v>
      </c>
      <c r="AP59" t="s">
        <v>138</v>
      </c>
      <c r="AQ59" t="s">
        <v>138</v>
      </c>
      <c r="AR59" t="s">
        <v>138</v>
      </c>
      <c r="AS59" t="s">
        <v>138</v>
      </c>
      <c r="AT59" t="s">
        <v>138</v>
      </c>
      <c r="AU59" t="s">
        <v>138</v>
      </c>
      <c r="AV59" t="s">
        <v>138</v>
      </c>
      <c r="AW59" s="2" t="s">
        <v>678</v>
      </c>
      <c r="AX59">
        <v>3.37</v>
      </c>
      <c r="AY59">
        <v>2610</v>
      </c>
      <c r="AZ59">
        <v>2</v>
      </c>
      <c r="BA59">
        <v>1.5</v>
      </c>
      <c r="BB59">
        <v>3.84</v>
      </c>
      <c r="BC59">
        <v>3.84</v>
      </c>
      <c r="BD59">
        <v>9.62</v>
      </c>
      <c r="BE59">
        <v>15.8</v>
      </c>
      <c r="BF59">
        <v>-2.03</v>
      </c>
      <c r="BG59">
        <v>52.08</v>
      </c>
      <c r="BH59">
        <v>19.76</v>
      </c>
      <c r="BI59">
        <v>12.18</v>
      </c>
      <c r="BJ59">
        <v>68.09</v>
      </c>
      <c r="BK59">
        <v>0</v>
      </c>
      <c r="BL59" t="s">
        <v>138</v>
      </c>
      <c r="BM59" t="s">
        <v>138</v>
      </c>
      <c r="BN59" t="s">
        <v>138</v>
      </c>
      <c r="BO59" t="s">
        <v>679</v>
      </c>
      <c r="BP59" s="2" t="s">
        <v>138</v>
      </c>
      <c r="BQ59" t="s">
        <v>138</v>
      </c>
      <c r="BR59">
        <v>1.51</v>
      </c>
      <c r="BS59">
        <v>3.64</v>
      </c>
      <c r="BT59" t="s">
        <v>240</v>
      </c>
      <c r="BU59">
        <v>2</v>
      </c>
      <c r="BV59">
        <v>5</v>
      </c>
      <c r="BW59">
        <v>12</v>
      </c>
      <c r="BX59">
        <v>1.35</v>
      </c>
      <c r="BY59">
        <v>3.84</v>
      </c>
      <c r="BZ59">
        <v>0.81</v>
      </c>
      <c r="CA59">
        <v>2.56</v>
      </c>
      <c r="CB59">
        <v>-0.19</v>
      </c>
      <c r="CC59">
        <v>2.81</v>
      </c>
      <c r="CD59">
        <v>20260425</v>
      </c>
      <c r="CE59">
        <v>20201116</v>
      </c>
      <c r="CF59">
        <v>260.57</v>
      </c>
      <c r="CG59" t="s">
        <v>138</v>
      </c>
      <c r="CH59" t="s">
        <v>138</v>
      </c>
      <c r="CI59" t="s">
        <v>138</v>
      </c>
      <c r="CJ59" s="2">
        <v>0</v>
      </c>
      <c r="CK59">
        <v>0</v>
      </c>
      <c r="CL59" t="s">
        <v>138</v>
      </c>
      <c r="CM59" s="2">
        <v>0</v>
      </c>
      <c r="CN59">
        <v>0</v>
      </c>
      <c r="CO59">
        <v>0</v>
      </c>
      <c r="CP59">
        <v>0</v>
      </c>
      <c r="CQ59">
        <v>0</v>
      </c>
      <c r="CR59" t="s">
        <v>138</v>
      </c>
      <c r="CS59">
        <v>0</v>
      </c>
      <c r="CT59">
        <v>0</v>
      </c>
      <c r="CU59" t="s">
        <v>138</v>
      </c>
      <c r="CV59">
        <v>0</v>
      </c>
      <c r="CW59" s="2">
        <v>0</v>
      </c>
      <c r="CX59" s="3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 t="s">
        <v>138</v>
      </c>
      <c r="DE59">
        <v>0</v>
      </c>
      <c r="DF59" s="2">
        <v>0</v>
      </c>
      <c r="DG59" s="3">
        <v>0</v>
      </c>
      <c r="DH59">
        <v>0</v>
      </c>
      <c r="DI59" t="s">
        <v>138</v>
      </c>
      <c r="DJ59" t="s">
        <v>138</v>
      </c>
      <c r="DK59" s="2">
        <v>0</v>
      </c>
      <c r="DL59">
        <v>0</v>
      </c>
      <c r="DM59">
        <v>1.04</v>
      </c>
      <c r="DN59">
        <v>0</v>
      </c>
      <c r="DO59">
        <v>0</v>
      </c>
      <c r="DP59" s="2">
        <v>0</v>
      </c>
      <c r="DQ59" t="s">
        <v>680</v>
      </c>
      <c r="DR59">
        <v>1.49</v>
      </c>
      <c r="DS59">
        <v>0</v>
      </c>
      <c r="DT59">
        <v>0</v>
      </c>
      <c r="DU59">
        <v>0</v>
      </c>
      <c r="DV59" t="s">
        <v>138</v>
      </c>
      <c r="DW59" s="2" t="s">
        <v>138</v>
      </c>
      <c r="DX59" t="s">
        <v>138</v>
      </c>
      <c r="DY59" s="2" t="s">
        <v>138</v>
      </c>
      <c r="DZ59" t="s">
        <v>138</v>
      </c>
      <c r="EA59" s="2" t="s">
        <v>138</v>
      </c>
      <c r="EB59" s="2" t="s">
        <v>138</v>
      </c>
      <c r="EC59" t="s">
        <v>138</v>
      </c>
      <c r="ED59">
        <v>588080</v>
      </c>
      <c r="EE59" t="s">
        <v>138</v>
      </c>
      <c r="EF59" t="s">
        <v>138</v>
      </c>
      <c r="EG59" t="s">
        <v>138</v>
      </c>
    </row>
    <row r="60" spans="1:137">
      <c r="A60" t="str">
        <f>"688213"</f>
        <v>688213</v>
      </c>
      <c r="B60" t="s">
        <v>681</v>
      </c>
      <c r="C60">
        <v>3.05</v>
      </c>
      <c r="D60">
        <v>94.39</v>
      </c>
      <c r="E60">
        <v>2.79</v>
      </c>
      <c r="F60">
        <v>94.37</v>
      </c>
      <c r="G60">
        <v>94.39</v>
      </c>
      <c r="H60">
        <v>66297</v>
      </c>
      <c r="I60">
        <v>38</v>
      </c>
      <c r="J60">
        <v>0.58</v>
      </c>
      <c r="K60">
        <v>2.05</v>
      </c>
      <c r="L60">
        <v>92</v>
      </c>
      <c r="M60">
        <v>94.42</v>
      </c>
      <c r="N60">
        <v>91.14</v>
      </c>
      <c r="O60">
        <v>91.6</v>
      </c>
      <c r="P60" s="2">
        <v>37.93</v>
      </c>
      <c r="Q60">
        <v>61588.4</v>
      </c>
      <c r="R60">
        <v>1.44</v>
      </c>
      <c r="S60" s="2" t="s">
        <v>204</v>
      </c>
      <c r="T60" t="s">
        <v>192</v>
      </c>
      <c r="U60">
        <v>3.58</v>
      </c>
      <c r="V60">
        <v>92.9</v>
      </c>
      <c r="W60">
        <v>29665</v>
      </c>
      <c r="X60">
        <v>36632</v>
      </c>
      <c r="Y60">
        <v>0.81</v>
      </c>
      <c r="Z60">
        <v>0</v>
      </c>
      <c r="AA60">
        <v>10</v>
      </c>
      <c r="AB60">
        <v>1</v>
      </c>
      <c r="AC60" t="s">
        <v>138</v>
      </c>
      <c r="AD60">
        <v>44.13</v>
      </c>
      <c r="AE60">
        <v>2.35</v>
      </c>
      <c r="AF60">
        <v>0.17</v>
      </c>
      <c r="AG60">
        <v>1740.3</v>
      </c>
      <c r="AH60">
        <v>4307.76</v>
      </c>
      <c r="AI60">
        <v>0.15</v>
      </c>
      <c r="AJ60">
        <v>65002.09</v>
      </c>
      <c r="AK60">
        <v>465.49</v>
      </c>
      <c r="AL60">
        <v>0</v>
      </c>
      <c r="AM60">
        <v>0.72</v>
      </c>
      <c r="AN60" t="s">
        <v>138</v>
      </c>
      <c r="AO60">
        <v>1.59</v>
      </c>
      <c r="AP60">
        <v>0.02</v>
      </c>
      <c r="AQ60" t="s">
        <v>138</v>
      </c>
      <c r="AR60">
        <v>1.45</v>
      </c>
      <c r="AS60" t="s">
        <v>138</v>
      </c>
      <c r="AT60" t="s">
        <v>138</v>
      </c>
      <c r="AU60">
        <v>3.24</v>
      </c>
      <c r="AV60" t="s">
        <v>682</v>
      </c>
      <c r="AW60" s="2" t="s">
        <v>683</v>
      </c>
      <c r="AX60">
        <v>2.78</v>
      </c>
      <c r="AY60">
        <v>2367</v>
      </c>
      <c r="AZ60">
        <v>1</v>
      </c>
      <c r="BA60">
        <v>-0.43</v>
      </c>
      <c r="BB60">
        <v>1.54</v>
      </c>
      <c r="BC60">
        <v>1.58</v>
      </c>
      <c r="BD60">
        <v>2.04</v>
      </c>
      <c r="BE60">
        <v>22.19</v>
      </c>
      <c r="BF60">
        <v>-7.36</v>
      </c>
      <c r="BG60">
        <v>-1.26</v>
      </c>
      <c r="BH60">
        <v>14.28</v>
      </c>
      <c r="BI60">
        <v>-0.74</v>
      </c>
      <c r="BJ60">
        <v>72.51</v>
      </c>
      <c r="BK60">
        <v>0</v>
      </c>
      <c r="BL60" t="s">
        <v>684</v>
      </c>
      <c r="BM60">
        <v>2.24</v>
      </c>
      <c r="BN60" t="s">
        <v>685</v>
      </c>
      <c r="BO60" t="s">
        <v>686</v>
      </c>
      <c r="BP60" s="2">
        <v>36.81</v>
      </c>
      <c r="BQ60">
        <v>36.81</v>
      </c>
      <c r="BR60">
        <v>1.25</v>
      </c>
      <c r="BS60">
        <v>1.85</v>
      </c>
      <c r="BT60" t="s">
        <v>142</v>
      </c>
      <c r="BU60">
        <v>2</v>
      </c>
      <c r="BV60">
        <v>11</v>
      </c>
      <c r="BW60">
        <v>10</v>
      </c>
      <c r="BX60">
        <v>0.44</v>
      </c>
      <c r="BY60">
        <v>3.08</v>
      </c>
      <c r="BZ60">
        <v>-0.5</v>
      </c>
      <c r="CA60">
        <v>1.42</v>
      </c>
      <c r="CB60">
        <v>-0.03</v>
      </c>
      <c r="CC60">
        <v>3.57</v>
      </c>
      <c r="CD60">
        <v>20260328</v>
      </c>
      <c r="CE60">
        <v>20220520</v>
      </c>
      <c r="CF60">
        <v>4.02</v>
      </c>
      <c r="CG60" t="s">
        <v>138</v>
      </c>
      <c r="CH60" t="s">
        <v>138</v>
      </c>
      <c r="CI60" t="s">
        <v>164</v>
      </c>
      <c r="CJ60" s="2">
        <v>108.21</v>
      </c>
      <c r="CK60">
        <v>52.22</v>
      </c>
      <c r="CL60" t="s">
        <v>138</v>
      </c>
      <c r="CM60" s="2">
        <v>51.74</v>
      </c>
      <c r="CN60">
        <v>86.29</v>
      </c>
      <c r="CO60">
        <v>11.4</v>
      </c>
      <c r="CP60">
        <v>2.26</v>
      </c>
      <c r="CQ60">
        <v>46.95</v>
      </c>
      <c r="CR60">
        <v>18.85</v>
      </c>
      <c r="CS60">
        <v>40.59</v>
      </c>
      <c r="CT60">
        <v>20.45</v>
      </c>
      <c r="CU60">
        <v>0.55</v>
      </c>
      <c r="CV60">
        <v>34.1</v>
      </c>
      <c r="CW60" s="2">
        <v>90.31</v>
      </c>
      <c r="CX60" s="3">
        <v>68.95</v>
      </c>
      <c r="CY60">
        <v>10.9</v>
      </c>
      <c r="CZ60">
        <v>0.01</v>
      </c>
      <c r="DA60">
        <v>10.89</v>
      </c>
      <c r="DB60">
        <v>10.01</v>
      </c>
      <c r="DC60">
        <v>10.01</v>
      </c>
      <c r="DD60">
        <v>9.85</v>
      </c>
      <c r="DE60">
        <v>12.94</v>
      </c>
      <c r="DF60" s="2">
        <v>1.08</v>
      </c>
      <c r="DG60" s="3">
        <v>6.7</v>
      </c>
      <c r="DH60">
        <v>28992</v>
      </c>
      <c r="DI60">
        <v>10221</v>
      </c>
      <c r="DJ60" t="s">
        <v>687</v>
      </c>
      <c r="DK60" s="2">
        <v>154.94</v>
      </c>
      <c r="DL60">
        <v>51.32</v>
      </c>
      <c r="DM60">
        <v>7.27</v>
      </c>
      <c r="DN60">
        <v>352.1</v>
      </c>
      <c r="DO60">
        <v>4.2</v>
      </c>
      <c r="DP60" s="2">
        <v>1.1</v>
      </c>
      <c r="DQ60" t="s">
        <v>688</v>
      </c>
      <c r="DR60">
        <v>12.98</v>
      </c>
      <c r="DS60">
        <v>8.48</v>
      </c>
      <c r="DT60">
        <v>3.22</v>
      </c>
      <c r="DU60">
        <v>0.27</v>
      </c>
      <c r="DV60">
        <v>48.26</v>
      </c>
      <c r="DW60" s="2" t="s">
        <v>689</v>
      </c>
      <c r="DX60">
        <v>23.66</v>
      </c>
      <c r="DY60" s="2">
        <v>12.07</v>
      </c>
      <c r="DZ60">
        <v>11.09</v>
      </c>
      <c r="EA60" s="2">
        <v>6.18</v>
      </c>
      <c r="EB60" s="2">
        <v>1447</v>
      </c>
      <c r="EC60" t="s">
        <v>202</v>
      </c>
      <c r="ED60">
        <v>688213</v>
      </c>
      <c r="EE60" t="s">
        <v>138</v>
      </c>
      <c r="EF60" t="s">
        <v>138</v>
      </c>
      <c r="EG60" t="s">
        <v>138</v>
      </c>
    </row>
    <row r="61" spans="1:137">
      <c r="A61" t="str">
        <f>"002444"</f>
        <v>002444</v>
      </c>
      <c r="B61" t="s">
        <v>690</v>
      </c>
      <c r="C61">
        <v>-0.25</v>
      </c>
      <c r="D61">
        <v>31.5</v>
      </c>
      <c r="E61">
        <v>-0.08</v>
      </c>
      <c r="F61">
        <v>31.5</v>
      </c>
      <c r="G61">
        <v>31.51</v>
      </c>
      <c r="H61">
        <v>97813</v>
      </c>
      <c r="I61">
        <v>1</v>
      </c>
      <c r="J61">
        <v>-0.75</v>
      </c>
      <c r="K61">
        <v>0.85</v>
      </c>
      <c r="L61">
        <v>31.35</v>
      </c>
      <c r="M61">
        <v>32.12</v>
      </c>
      <c r="N61">
        <v>31.26</v>
      </c>
      <c r="O61">
        <v>31.58</v>
      </c>
      <c r="P61" s="2">
        <v>13.09</v>
      </c>
      <c r="Q61">
        <v>30976.85</v>
      </c>
      <c r="R61">
        <v>1.65</v>
      </c>
      <c r="S61" s="2" t="s">
        <v>691</v>
      </c>
      <c r="T61" t="s">
        <v>430</v>
      </c>
      <c r="U61">
        <v>2.72</v>
      </c>
      <c r="V61">
        <v>31.67</v>
      </c>
      <c r="W61">
        <v>55116</v>
      </c>
      <c r="X61">
        <v>42697</v>
      </c>
      <c r="Y61">
        <v>1.29</v>
      </c>
      <c r="Z61">
        <v>0</v>
      </c>
      <c r="AA61">
        <v>89</v>
      </c>
      <c r="AB61">
        <v>8</v>
      </c>
      <c r="AC61" t="s">
        <v>138</v>
      </c>
      <c r="AD61">
        <v>-19.73</v>
      </c>
      <c r="AE61">
        <v>1.05</v>
      </c>
      <c r="AF61">
        <v>0.05</v>
      </c>
      <c r="AG61">
        <v>228.21</v>
      </c>
      <c r="AH61">
        <v>1518.53</v>
      </c>
      <c r="AI61">
        <v>0.07</v>
      </c>
      <c r="AJ61">
        <v>24766.02</v>
      </c>
      <c r="AK61">
        <v>90.29</v>
      </c>
      <c r="AL61">
        <v>0.13</v>
      </c>
      <c r="AM61">
        <v>0.36</v>
      </c>
      <c r="AN61" t="s">
        <v>138</v>
      </c>
      <c r="AO61">
        <v>0.7</v>
      </c>
      <c r="AP61">
        <v>0</v>
      </c>
      <c r="AQ61" t="s">
        <v>138</v>
      </c>
      <c r="AR61">
        <v>1.31</v>
      </c>
      <c r="AS61" t="s">
        <v>138</v>
      </c>
      <c r="AT61" t="s">
        <v>138</v>
      </c>
      <c r="AU61">
        <v>11.47</v>
      </c>
      <c r="AV61" t="s">
        <v>692</v>
      </c>
      <c r="AW61" s="2" t="s">
        <v>693</v>
      </c>
      <c r="AX61">
        <v>-0.88</v>
      </c>
      <c r="AY61">
        <v>2346</v>
      </c>
      <c r="AZ61">
        <v>-1</v>
      </c>
      <c r="BA61">
        <v>0.7</v>
      </c>
      <c r="BB61">
        <v>-1.01</v>
      </c>
      <c r="BC61">
        <v>-1.87</v>
      </c>
      <c r="BD61">
        <v>3.86</v>
      </c>
      <c r="BE61">
        <v>3.62</v>
      </c>
      <c r="BF61">
        <v>-16.71</v>
      </c>
      <c r="BG61">
        <v>37.43</v>
      </c>
      <c r="BH61">
        <v>5.77</v>
      </c>
      <c r="BI61">
        <v>-7.41</v>
      </c>
      <c r="BJ61">
        <v>74.83</v>
      </c>
      <c r="BK61">
        <v>0</v>
      </c>
      <c r="BL61" t="s">
        <v>694</v>
      </c>
      <c r="BM61">
        <v>1.46</v>
      </c>
      <c r="BN61" t="s">
        <v>695</v>
      </c>
      <c r="BO61" t="s">
        <v>696</v>
      </c>
      <c r="BP61" s="2">
        <v>14.95</v>
      </c>
      <c r="BQ61">
        <v>16.37</v>
      </c>
      <c r="BR61">
        <v>1.03</v>
      </c>
      <c r="BS61">
        <v>-0.51</v>
      </c>
      <c r="BT61" t="s">
        <v>142</v>
      </c>
      <c r="BU61">
        <v>11</v>
      </c>
      <c r="BV61">
        <v>1</v>
      </c>
      <c r="BW61">
        <v>10</v>
      </c>
      <c r="BX61">
        <v>-0.73</v>
      </c>
      <c r="BY61">
        <v>1.71</v>
      </c>
      <c r="BZ61">
        <v>-1.01</v>
      </c>
      <c r="CA61">
        <v>0.28</v>
      </c>
      <c r="CB61">
        <v>-1.93</v>
      </c>
      <c r="CC61">
        <v>0.77</v>
      </c>
      <c r="CD61">
        <v>20251031</v>
      </c>
      <c r="CE61">
        <v>20100713</v>
      </c>
      <c r="CF61">
        <v>11.94</v>
      </c>
      <c r="CG61" t="s">
        <v>138</v>
      </c>
      <c r="CH61" t="s">
        <v>138</v>
      </c>
      <c r="CI61" t="s">
        <v>371</v>
      </c>
      <c r="CJ61" s="2">
        <v>232.53</v>
      </c>
      <c r="CK61">
        <v>189.16</v>
      </c>
      <c r="CL61">
        <v>3.2</v>
      </c>
      <c r="CM61" s="2">
        <v>17.28</v>
      </c>
      <c r="CN61">
        <v>123.04</v>
      </c>
      <c r="CO61">
        <v>22.3</v>
      </c>
      <c r="CP61">
        <v>12.43</v>
      </c>
      <c r="CQ61">
        <v>36.07</v>
      </c>
      <c r="CR61">
        <v>43.22</v>
      </c>
      <c r="CS61">
        <v>30.05</v>
      </c>
      <c r="CT61">
        <v>33.35</v>
      </c>
      <c r="CU61">
        <v>1.03</v>
      </c>
      <c r="CV61">
        <v>39.33</v>
      </c>
      <c r="CW61" s="2">
        <v>111.56</v>
      </c>
      <c r="CX61" s="3">
        <v>74.66</v>
      </c>
      <c r="CY61">
        <v>25.76</v>
      </c>
      <c r="CZ61">
        <v>6.1</v>
      </c>
      <c r="DA61">
        <v>25.72</v>
      </c>
      <c r="DB61">
        <v>22.11</v>
      </c>
      <c r="DC61">
        <v>21.55</v>
      </c>
      <c r="DD61">
        <v>20.35</v>
      </c>
      <c r="DE61">
        <v>124.62</v>
      </c>
      <c r="DF61" s="2">
        <v>16.13</v>
      </c>
      <c r="DG61" s="3">
        <v>-23.88</v>
      </c>
      <c r="DH61">
        <v>36255</v>
      </c>
      <c r="DI61">
        <v>18440</v>
      </c>
      <c r="DJ61" t="s">
        <v>697</v>
      </c>
      <c r="DK61" s="2">
        <v>11.35</v>
      </c>
      <c r="DL61">
        <v>0.65</v>
      </c>
      <c r="DM61">
        <v>1.99</v>
      </c>
      <c r="DN61">
        <v>23.33</v>
      </c>
      <c r="DO61">
        <v>3.37</v>
      </c>
      <c r="DP61" s="2">
        <v>0.79</v>
      </c>
      <c r="DQ61" t="s">
        <v>698</v>
      </c>
      <c r="DR61">
        <v>15.84</v>
      </c>
      <c r="DS61">
        <v>3.29</v>
      </c>
      <c r="DT61">
        <v>10.43</v>
      </c>
      <c r="DU61">
        <v>1.35</v>
      </c>
      <c r="DV61">
        <v>82.48</v>
      </c>
      <c r="DW61" s="2" t="s">
        <v>699</v>
      </c>
      <c r="DX61">
        <v>33.08</v>
      </c>
      <c r="DY61" s="2">
        <v>23.09</v>
      </c>
      <c r="DZ61">
        <v>19.82</v>
      </c>
      <c r="EA61" s="2">
        <v>2.74</v>
      </c>
      <c r="EB61" s="2">
        <v>13244</v>
      </c>
      <c r="EC61" t="s">
        <v>138</v>
      </c>
      <c r="ED61">
        <v>2444</v>
      </c>
      <c r="EE61" t="s">
        <v>138</v>
      </c>
      <c r="EF61" t="s">
        <v>138</v>
      </c>
      <c r="EG61" t="s">
        <v>138</v>
      </c>
    </row>
    <row r="62" spans="1:137">
      <c r="A62" t="str">
        <f>"000983"</f>
        <v>000983</v>
      </c>
      <c r="B62" t="s">
        <v>700</v>
      </c>
      <c r="C62">
        <v>1.71</v>
      </c>
      <c r="D62">
        <v>6.56</v>
      </c>
      <c r="E62">
        <v>0.11</v>
      </c>
      <c r="F62">
        <v>6.56</v>
      </c>
      <c r="G62">
        <v>6.57</v>
      </c>
      <c r="H62">
        <v>538093</v>
      </c>
      <c r="I62">
        <v>73</v>
      </c>
      <c r="J62">
        <v>-0.14</v>
      </c>
      <c r="K62">
        <v>0.95</v>
      </c>
      <c r="L62">
        <v>6.44</v>
      </c>
      <c r="M62">
        <v>6.64</v>
      </c>
      <c r="N62">
        <v>6.43</v>
      </c>
      <c r="O62">
        <v>6.45</v>
      </c>
      <c r="P62" s="2">
        <v>19.48</v>
      </c>
      <c r="Q62">
        <v>35232.65</v>
      </c>
      <c r="R62">
        <v>1.79</v>
      </c>
      <c r="S62" s="2" t="s">
        <v>701</v>
      </c>
      <c r="T62" t="s">
        <v>702</v>
      </c>
      <c r="U62">
        <v>3.26</v>
      </c>
      <c r="V62">
        <v>6.55</v>
      </c>
      <c r="W62">
        <v>190094</v>
      </c>
      <c r="X62">
        <v>347999</v>
      </c>
      <c r="Y62">
        <v>0.55</v>
      </c>
      <c r="Z62">
        <v>0</v>
      </c>
      <c r="AA62">
        <v>4784</v>
      </c>
      <c r="AB62">
        <v>1259</v>
      </c>
      <c r="AC62" t="s">
        <v>138</v>
      </c>
      <c r="AD62">
        <v>-34.17</v>
      </c>
      <c r="AE62">
        <v>0.23</v>
      </c>
      <c r="AF62">
        <v>0.02</v>
      </c>
      <c r="AG62">
        <v>56.89</v>
      </c>
      <c r="AH62">
        <v>1162.4</v>
      </c>
      <c r="AI62">
        <v>0.07</v>
      </c>
      <c r="AJ62">
        <v>28114.31</v>
      </c>
      <c r="AK62">
        <v>127.83</v>
      </c>
      <c r="AL62">
        <v>-0.15</v>
      </c>
      <c r="AM62">
        <v>0.45</v>
      </c>
      <c r="AN62" t="s">
        <v>138</v>
      </c>
      <c r="AO62">
        <v>0.96</v>
      </c>
      <c r="AP62">
        <v>0.01</v>
      </c>
      <c r="AQ62" t="s">
        <v>138</v>
      </c>
      <c r="AR62">
        <v>0.71</v>
      </c>
      <c r="AS62" t="s">
        <v>138</v>
      </c>
      <c r="AT62" t="s">
        <v>138</v>
      </c>
      <c r="AU62">
        <v>56.77</v>
      </c>
      <c r="AV62" t="s">
        <v>703</v>
      </c>
      <c r="AW62" s="2" t="s">
        <v>703</v>
      </c>
      <c r="AX62">
        <v>1.08</v>
      </c>
      <c r="AY62">
        <v>2541</v>
      </c>
      <c r="AZ62">
        <v>1</v>
      </c>
      <c r="BA62">
        <v>-0.77</v>
      </c>
      <c r="BB62">
        <v>2.34</v>
      </c>
      <c r="BC62">
        <v>3.8</v>
      </c>
      <c r="BD62">
        <v>0.92</v>
      </c>
      <c r="BE62">
        <v>-6.95</v>
      </c>
      <c r="BF62">
        <v>-4.79</v>
      </c>
      <c r="BG62">
        <v>2.82</v>
      </c>
      <c r="BH62">
        <v>-1.79</v>
      </c>
      <c r="BI62">
        <v>2.18</v>
      </c>
      <c r="BJ62">
        <v>42.21</v>
      </c>
      <c r="BK62">
        <v>2</v>
      </c>
      <c r="BL62" t="s">
        <v>704</v>
      </c>
      <c r="BM62">
        <v>2.22</v>
      </c>
      <c r="BN62" t="s">
        <v>705</v>
      </c>
      <c r="BO62" t="s">
        <v>706</v>
      </c>
      <c r="BP62" s="2">
        <v>21.59</v>
      </c>
      <c r="BQ62">
        <v>11.78</v>
      </c>
      <c r="BR62">
        <v>-0.18</v>
      </c>
      <c r="BS62">
        <v>1.39</v>
      </c>
      <c r="BT62" t="s">
        <v>142</v>
      </c>
      <c r="BU62">
        <v>1</v>
      </c>
      <c r="BV62">
        <v>7</v>
      </c>
      <c r="BW62">
        <v>9</v>
      </c>
      <c r="BX62">
        <v>-0.16</v>
      </c>
      <c r="BY62">
        <v>2.95</v>
      </c>
      <c r="BZ62">
        <v>-0.31</v>
      </c>
      <c r="CA62">
        <v>1.55</v>
      </c>
      <c r="CB62">
        <v>-1.2</v>
      </c>
      <c r="CC62">
        <v>2.02</v>
      </c>
      <c r="CD62">
        <v>20260413</v>
      </c>
      <c r="CE62">
        <v>20000726</v>
      </c>
      <c r="CF62">
        <v>56.77</v>
      </c>
      <c r="CG62" t="s">
        <v>138</v>
      </c>
      <c r="CH62" t="s">
        <v>138</v>
      </c>
      <c r="CI62" t="s">
        <v>371</v>
      </c>
      <c r="CJ62" s="2">
        <v>1093.91</v>
      </c>
      <c r="CK62">
        <v>367.02</v>
      </c>
      <c r="CL62">
        <v>110.36</v>
      </c>
      <c r="CM62" s="2">
        <v>56.36</v>
      </c>
      <c r="CN62">
        <v>205.84</v>
      </c>
      <c r="CO62">
        <v>337.37</v>
      </c>
      <c r="CP62">
        <v>452.07</v>
      </c>
      <c r="CQ62">
        <v>231.86</v>
      </c>
      <c r="CR62">
        <v>125.7</v>
      </c>
      <c r="CS62">
        <v>23.8</v>
      </c>
      <c r="CT62">
        <v>31.89</v>
      </c>
      <c r="CU62">
        <v>19.04</v>
      </c>
      <c r="CV62">
        <v>65.88</v>
      </c>
      <c r="CW62" s="2">
        <v>271.75</v>
      </c>
      <c r="CX62" s="3">
        <v>188.64</v>
      </c>
      <c r="CY62">
        <v>27.85</v>
      </c>
      <c r="CZ62">
        <v>2.13</v>
      </c>
      <c r="DA62">
        <v>27.41</v>
      </c>
      <c r="DB62">
        <v>19.3</v>
      </c>
      <c r="DC62">
        <v>14.34</v>
      </c>
      <c r="DD62">
        <v>14.52</v>
      </c>
      <c r="DE62">
        <v>206.15</v>
      </c>
      <c r="DF62" s="2">
        <v>44.44</v>
      </c>
      <c r="DG62" s="3">
        <v>9.06</v>
      </c>
      <c r="DH62">
        <v>149383</v>
      </c>
      <c r="DI62">
        <v>16232</v>
      </c>
      <c r="DJ62" t="s">
        <v>707</v>
      </c>
      <c r="DK62" s="2">
        <v>-49.62</v>
      </c>
      <c r="DL62">
        <v>-17.88</v>
      </c>
      <c r="DM62">
        <v>1.01</v>
      </c>
      <c r="DN62">
        <v>8.38</v>
      </c>
      <c r="DO62">
        <v>1.37</v>
      </c>
      <c r="DP62" s="2">
        <v>3.97</v>
      </c>
      <c r="DQ62" t="s">
        <v>708</v>
      </c>
      <c r="DR62">
        <v>6.47</v>
      </c>
      <c r="DS62">
        <v>1.16</v>
      </c>
      <c r="DT62">
        <v>3.63</v>
      </c>
      <c r="DU62">
        <v>0.78</v>
      </c>
      <c r="DV62">
        <v>37.32</v>
      </c>
      <c r="DW62" s="2" t="s">
        <v>709</v>
      </c>
      <c r="DX62">
        <v>30.58</v>
      </c>
      <c r="DY62" s="2">
        <v>10.25</v>
      </c>
      <c r="DZ62">
        <v>7.1</v>
      </c>
      <c r="EA62" s="2">
        <v>6.05</v>
      </c>
      <c r="EB62" s="2">
        <v>37675</v>
      </c>
      <c r="EC62" t="s">
        <v>138</v>
      </c>
      <c r="ED62">
        <v>983</v>
      </c>
      <c r="EE62" t="s">
        <v>138</v>
      </c>
      <c r="EF62" t="s">
        <v>138</v>
      </c>
      <c r="EG62" t="s">
        <v>138</v>
      </c>
    </row>
    <row r="63" spans="1:137">
      <c r="A63" t="str">
        <f>"002517"</f>
        <v>002517</v>
      </c>
      <c r="B63" t="s">
        <v>710</v>
      </c>
      <c r="C63">
        <v>0.41</v>
      </c>
      <c r="D63">
        <v>17.11</v>
      </c>
      <c r="E63">
        <v>0.07</v>
      </c>
      <c r="F63">
        <v>17.11</v>
      </c>
      <c r="G63">
        <v>17.12</v>
      </c>
      <c r="H63">
        <v>242539</v>
      </c>
      <c r="I63">
        <v>12</v>
      </c>
      <c r="J63">
        <v>0.12</v>
      </c>
      <c r="K63">
        <v>1.28</v>
      </c>
      <c r="L63">
        <v>16.9</v>
      </c>
      <c r="M63">
        <v>17.28</v>
      </c>
      <c r="N63">
        <v>16.86</v>
      </c>
      <c r="O63">
        <v>17.04</v>
      </c>
      <c r="P63" s="2">
        <v>17.31</v>
      </c>
      <c r="Q63">
        <v>41489.13</v>
      </c>
      <c r="R63">
        <v>0.77</v>
      </c>
      <c r="S63" s="2" t="s">
        <v>616</v>
      </c>
      <c r="T63" t="s">
        <v>145</v>
      </c>
      <c r="U63">
        <v>2.46</v>
      </c>
      <c r="V63">
        <v>17.11</v>
      </c>
      <c r="W63">
        <v>118067</v>
      </c>
      <c r="X63">
        <v>124472</v>
      </c>
      <c r="Y63">
        <v>0.95</v>
      </c>
      <c r="Z63">
        <v>0</v>
      </c>
      <c r="AA63">
        <v>56</v>
      </c>
      <c r="AB63">
        <v>17</v>
      </c>
      <c r="AC63" t="s">
        <v>138</v>
      </c>
      <c r="AD63">
        <v>-5.24</v>
      </c>
      <c r="AE63">
        <v>0.43</v>
      </c>
      <c r="AF63">
        <v>0.02</v>
      </c>
      <c r="AG63">
        <v>239.57</v>
      </c>
      <c r="AH63">
        <v>-1880.13</v>
      </c>
      <c r="AI63">
        <v>-0.06</v>
      </c>
      <c r="AJ63">
        <v>94912.15</v>
      </c>
      <c r="AK63">
        <v>219.02</v>
      </c>
      <c r="AL63">
        <v>0.06</v>
      </c>
      <c r="AM63">
        <v>0.23</v>
      </c>
      <c r="AN63" t="s">
        <v>138</v>
      </c>
      <c r="AO63">
        <v>0.6</v>
      </c>
      <c r="AP63">
        <v>0.01</v>
      </c>
      <c r="AQ63" t="s">
        <v>138</v>
      </c>
      <c r="AR63">
        <v>0.63</v>
      </c>
      <c r="AS63" t="s">
        <v>138</v>
      </c>
      <c r="AT63" t="s">
        <v>138</v>
      </c>
      <c r="AU63">
        <v>18.89</v>
      </c>
      <c r="AV63" t="s">
        <v>711</v>
      </c>
      <c r="AW63" s="2" t="s">
        <v>712</v>
      </c>
      <c r="AX63">
        <v>-0.21</v>
      </c>
      <c r="AY63">
        <v>2613</v>
      </c>
      <c r="AZ63">
        <v>1</v>
      </c>
      <c r="BA63">
        <v>-1.9</v>
      </c>
      <c r="BB63">
        <v>-2.01</v>
      </c>
      <c r="BC63">
        <v>-3.72</v>
      </c>
      <c r="BD63">
        <v>-5.83</v>
      </c>
      <c r="BE63">
        <v>-6.4</v>
      </c>
      <c r="BF63">
        <v>-31.56</v>
      </c>
      <c r="BG63">
        <v>5.68</v>
      </c>
      <c r="BH63">
        <v>-3.33</v>
      </c>
      <c r="BI63">
        <v>-21.77</v>
      </c>
      <c r="BJ63">
        <v>98.96</v>
      </c>
      <c r="BK63">
        <v>1</v>
      </c>
      <c r="BL63" t="s">
        <v>713</v>
      </c>
      <c r="BM63">
        <v>1.43</v>
      </c>
      <c r="BN63" t="s">
        <v>714</v>
      </c>
      <c r="BO63" t="s">
        <v>715</v>
      </c>
      <c r="BP63" s="2">
        <v>18.84</v>
      </c>
      <c r="BQ63">
        <v>22.36</v>
      </c>
      <c r="BR63">
        <v>1.05</v>
      </c>
      <c r="BS63">
        <v>-1.33</v>
      </c>
      <c r="BT63" t="s">
        <v>716</v>
      </c>
      <c r="BU63">
        <v>13</v>
      </c>
      <c r="BV63">
        <v>9</v>
      </c>
      <c r="BW63">
        <v>10</v>
      </c>
      <c r="BX63">
        <v>-0.82</v>
      </c>
      <c r="BY63">
        <v>1.41</v>
      </c>
      <c r="BZ63">
        <v>-1.06</v>
      </c>
      <c r="CA63">
        <v>0.41</v>
      </c>
      <c r="CB63">
        <v>-0.98</v>
      </c>
      <c r="CC63">
        <v>1.48</v>
      </c>
      <c r="CD63">
        <v>20260330</v>
      </c>
      <c r="CE63">
        <v>20101207</v>
      </c>
      <c r="CF63">
        <v>21.36</v>
      </c>
      <c r="CG63" t="s">
        <v>138</v>
      </c>
      <c r="CH63" t="s">
        <v>138</v>
      </c>
      <c r="CI63" t="s">
        <v>371</v>
      </c>
      <c r="CJ63" s="2">
        <v>131.68</v>
      </c>
      <c r="CK63">
        <v>102.15</v>
      </c>
      <c r="CL63">
        <v>-0.01</v>
      </c>
      <c r="CM63" s="2">
        <v>22.43</v>
      </c>
      <c r="CN63">
        <v>59.91</v>
      </c>
      <c r="CO63">
        <v>0.19</v>
      </c>
      <c r="CP63">
        <v>5.85</v>
      </c>
      <c r="CQ63">
        <v>20.9</v>
      </c>
      <c r="CR63">
        <v>36.2</v>
      </c>
      <c r="CS63">
        <v>0.34</v>
      </c>
      <c r="CT63">
        <v>12.54</v>
      </c>
      <c r="CU63">
        <v>3.51</v>
      </c>
      <c r="CV63">
        <v>3.29</v>
      </c>
      <c r="CW63" s="2">
        <v>40.75</v>
      </c>
      <c r="CX63" s="3">
        <v>6.91</v>
      </c>
      <c r="CY63">
        <v>16.34</v>
      </c>
      <c r="CZ63">
        <v>0.17</v>
      </c>
      <c r="DA63">
        <v>16.4</v>
      </c>
      <c r="DB63">
        <v>15.83</v>
      </c>
      <c r="DC63">
        <v>15.83</v>
      </c>
      <c r="DD63">
        <v>15.2</v>
      </c>
      <c r="DE63">
        <v>58.75</v>
      </c>
      <c r="DF63" s="2">
        <v>13.17</v>
      </c>
      <c r="DG63" s="3">
        <v>1.69</v>
      </c>
      <c r="DH63">
        <v>99893</v>
      </c>
      <c r="DI63">
        <v>16983</v>
      </c>
      <c r="DJ63" t="s">
        <v>717</v>
      </c>
      <c r="DK63" s="2">
        <v>23.7</v>
      </c>
      <c r="DL63">
        <v>3.75</v>
      </c>
      <c r="DM63">
        <v>3.58</v>
      </c>
      <c r="DN63">
        <v>27.75</v>
      </c>
      <c r="DO63">
        <v>8.97</v>
      </c>
      <c r="DP63" s="2">
        <v>0.59</v>
      </c>
      <c r="DQ63" t="s">
        <v>718</v>
      </c>
      <c r="DR63">
        <v>4.78</v>
      </c>
      <c r="DS63">
        <v>0.15</v>
      </c>
      <c r="DT63">
        <v>2.75</v>
      </c>
      <c r="DU63">
        <v>0.62</v>
      </c>
      <c r="DV63">
        <v>77.57</v>
      </c>
      <c r="DW63" s="2" t="s">
        <v>719</v>
      </c>
      <c r="DX63">
        <v>83.04</v>
      </c>
      <c r="DY63" s="2">
        <v>40.09</v>
      </c>
      <c r="DZ63">
        <v>38.85</v>
      </c>
      <c r="EA63" s="2">
        <v>4.36</v>
      </c>
      <c r="EB63" s="2">
        <v>2184</v>
      </c>
      <c r="EC63" t="s">
        <v>138</v>
      </c>
      <c r="ED63">
        <v>2517</v>
      </c>
      <c r="EE63" t="s">
        <v>138</v>
      </c>
      <c r="EF63" t="s">
        <v>138</v>
      </c>
      <c r="EG63" t="s">
        <v>138</v>
      </c>
    </row>
    <row r="64" s="1" customFormat="1" spans="1:137">
      <c r="A64" s="4" t="str">
        <f>"600332"</f>
        <v>600332</v>
      </c>
      <c r="B64" s="4" t="s">
        <v>720</v>
      </c>
      <c r="C64" s="1">
        <v>-0.84</v>
      </c>
      <c r="D64" s="1">
        <v>22.33</v>
      </c>
      <c r="E64" s="1">
        <v>-0.19</v>
      </c>
      <c r="F64" s="1">
        <v>22.32</v>
      </c>
      <c r="G64" s="1">
        <v>22.33</v>
      </c>
      <c r="H64" s="1">
        <v>60219</v>
      </c>
      <c r="I64" s="1">
        <v>10</v>
      </c>
      <c r="J64" s="1">
        <v>0.04</v>
      </c>
      <c r="K64" s="1">
        <v>0.43</v>
      </c>
      <c r="L64" s="1">
        <v>22.56</v>
      </c>
      <c r="M64" s="1">
        <v>22.57</v>
      </c>
      <c r="N64" s="1">
        <v>22.29</v>
      </c>
      <c r="O64" s="1">
        <v>22.52</v>
      </c>
      <c r="P64" s="5">
        <v>12.17</v>
      </c>
      <c r="Q64" s="1">
        <v>13510.97</v>
      </c>
      <c r="R64" s="1">
        <v>1.44</v>
      </c>
      <c r="S64" s="6" t="s">
        <v>721</v>
      </c>
      <c r="T64" s="4" t="s">
        <v>365</v>
      </c>
      <c r="U64" s="1">
        <v>1.24</v>
      </c>
      <c r="V64" s="1">
        <v>22.44</v>
      </c>
      <c r="W64" s="1">
        <v>38202</v>
      </c>
      <c r="X64" s="1">
        <v>22017</v>
      </c>
      <c r="Y64" s="1">
        <v>1.74</v>
      </c>
      <c r="Z64" s="1">
        <v>0</v>
      </c>
      <c r="AA64" s="1">
        <v>475</v>
      </c>
      <c r="AB64" s="1">
        <v>593</v>
      </c>
      <c r="AC64" s="4" t="s">
        <v>138</v>
      </c>
      <c r="AD64" s="1">
        <v>48.41</v>
      </c>
      <c r="AE64" s="1">
        <v>1.49</v>
      </c>
      <c r="AF64" s="1">
        <v>0.05</v>
      </c>
      <c r="AG64" s="1">
        <v>267.61</v>
      </c>
      <c r="AH64" s="1">
        <v>-2514.27</v>
      </c>
      <c r="AI64" s="1">
        <v>-0.17</v>
      </c>
      <c r="AJ64" s="1">
        <v>15741.61</v>
      </c>
      <c r="AK64" s="1">
        <v>112.12</v>
      </c>
      <c r="AL64" s="1">
        <v>0</v>
      </c>
      <c r="AM64" s="1">
        <v>0.71</v>
      </c>
      <c r="AN64" s="4" t="s">
        <v>138</v>
      </c>
      <c r="AO64" s="1">
        <v>1.73</v>
      </c>
      <c r="AP64" s="1">
        <v>0.01</v>
      </c>
      <c r="AQ64" s="4" t="s">
        <v>138</v>
      </c>
      <c r="AR64" s="1">
        <v>2.72</v>
      </c>
      <c r="AS64" s="4" t="s">
        <v>138</v>
      </c>
      <c r="AT64" s="4" t="s">
        <v>138</v>
      </c>
      <c r="AU64" s="1">
        <v>14.06</v>
      </c>
      <c r="AV64" s="4" t="s">
        <v>722</v>
      </c>
      <c r="AW64" s="6" t="s">
        <v>723</v>
      </c>
      <c r="AX64" s="1">
        <v>-1.11</v>
      </c>
      <c r="AY64" s="1">
        <v>1823</v>
      </c>
      <c r="AZ64" s="1">
        <v>-4</v>
      </c>
      <c r="BA64" s="1">
        <v>-0.71</v>
      </c>
      <c r="BB64" s="1">
        <v>-1.64</v>
      </c>
      <c r="BC64" s="1">
        <v>-1.85</v>
      </c>
      <c r="BD64" s="1">
        <v>-1.81</v>
      </c>
      <c r="BE64" s="1">
        <v>-2.75</v>
      </c>
      <c r="BF64" s="1">
        <v>-11.53</v>
      </c>
      <c r="BG64" s="1">
        <v>-11.7</v>
      </c>
      <c r="BH64" s="1">
        <v>-2.32</v>
      </c>
      <c r="BI64" s="1">
        <v>-13.25</v>
      </c>
      <c r="BJ64" s="1">
        <v>23.37</v>
      </c>
      <c r="BK64" s="1">
        <v>0</v>
      </c>
      <c r="BL64" s="4" t="s">
        <v>724</v>
      </c>
      <c r="BM64" s="1">
        <v>0.89</v>
      </c>
      <c r="BN64" s="4" t="s">
        <v>725</v>
      </c>
      <c r="BO64" s="4" t="s">
        <v>726</v>
      </c>
      <c r="BP64" s="5">
        <v>12.27</v>
      </c>
      <c r="BQ64" s="1">
        <v>12.27</v>
      </c>
      <c r="BR64" s="1">
        <v>0.8</v>
      </c>
      <c r="BS64" s="1">
        <v>-1.19</v>
      </c>
      <c r="BT64" s="4" t="s">
        <v>622</v>
      </c>
      <c r="BU64" s="1">
        <v>9</v>
      </c>
      <c r="BV64" s="1">
        <v>9</v>
      </c>
      <c r="BW64" s="1">
        <v>1</v>
      </c>
      <c r="BX64" s="1">
        <v>0.18</v>
      </c>
      <c r="BY64" s="1">
        <v>0.22</v>
      </c>
      <c r="BZ64" s="1">
        <v>-1.02</v>
      </c>
      <c r="CA64" s="1">
        <v>-0.36</v>
      </c>
      <c r="CB64" s="1">
        <v>-1.06</v>
      </c>
      <c r="CC64" s="1">
        <v>0.18</v>
      </c>
      <c r="CD64" s="1">
        <v>20260321</v>
      </c>
      <c r="CE64" s="1">
        <v>20010206</v>
      </c>
      <c r="CF64" s="1">
        <v>16.26</v>
      </c>
      <c r="CG64" s="4" t="s">
        <v>138</v>
      </c>
      <c r="CH64" s="1">
        <v>2.2</v>
      </c>
      <c r="CI64" s="4" t="s">
        <v>164</v>
      </c>
      <c r="CJ64" s="5">
        <v>845.11</v>
      </c>
      <c r="CK64" s="1">
        <v>377.88</v>
      </c>
      <c r="CL64" s="1">
        <v>22.95</v>
      </c>
      <c r="CM64" s="5">
        <v>52.57</v>
      </c>
      <c r="CN64" s="1">
        <v>615.18</v>
      </c>
      <c r="CO64" s="1">
        <v>67.32</v>
      </c>
      <c r="CP64" s="1">
        <v>31.81</v>
      </c>
      <c r="CQ64" s="1">
        <v>391.25</v>
      </c>
      <c r="CR64" s="1">
        <v>149.4</v>
      </c>
      <c r="CS64" s="1">
        <v>131.38</v>
      </c>
      <c r="CT64" s="1">
        <v>168.49</v>
      </c>
      <c r="CU64" s="1">
        <v>28.33</v>
      </c>
      <c r="CV64" s="1">
        <v>103.24</v>
      </c>
      <c r="CW64" s="5">
        <v>776.56</v>
      </c>
      <c r="CX64" s="7">
        <v>650.45</v>
      </c>
      <c r="CY64" s="1">
        <v>36.29</v>
      </c>
      <c r="CZ64" s="1">
        <v>4.69</v>
      </c>
      <c r="DA64" s="1">
        <v>36.9</v>
      </c>
      <c r="DB64" s="1">
        <v>30.61</v>
      </c>
      <c r="DC64" s="1">
        <v>29.83</v>
      </c>
      <c r="DD64" s="1">
        <v>23.63</v>
      </c>
      <c r="DE64" s="1">
        <v>233.82</v>
      </c>
      <c r="DF64" s="5">
        <v>-2.32</v>
      </c>
      <c r="DG64" s="7">
        <v>-37.5</v>
      </c>
      <c r="DH64" s="1">
        <v>100976</v>
      </c>
      <c r="DI64" s="1">
        <v>6671</v>
      </c>
      <c r="DJ64" s="4" t="s">
        <v>727</v>
      </c>
      <c r="DK64" s="5">
        <v>5.21</v>
      </c>
      <c r="DL64" s="1">
        <v>3.55</v>
      </c>
      <c r="DM64" s="1">
        <v>0.96</v>
      </c>
      <c r="DN64" s="1">
        <v>-156.17</v>
      </c>
      <c r="DO64" s="1">
        <v>0.47</v>
      </c>
      <c r="DP64" s="5">
        <v>3.77</v>
      </c>
      <c r="DQ64" s="4" t="s">
        <v>728</v>
      </c>
      <c r="DR64" s="1">
        <v>23.24</v>
      </c>
      <c r="DS64" s="1">
        <v>6.35</v>
      </c>
      <c r="DT64" s="1">
        <v>14.38</v>
      </c>
      <c r="DU64" s="1">
        <v>-0.14</v>
      </c>
      <c r="DV64" s="1">
        <v>45.96</v>
      </c>
      <c r="DW64" s="6" t="s">
        <v>729</v>
      </c>
      <c r="DX64" s="1">
        <v>16.24</v>
      </c>
      <c r="DY64" s="5">
        <v>4.67</v>
      </c>
      <c r="DZ64" s="1">
        <v>3.94</v>
      </c>
      <c r="EA64" s="5">
        <v>6.62</v>
      </c>
      <c r="EB64" s="5">
        <v>27057</v>
      </c>
      <c r="EC64" s="4" t="s">
        <v>138</v>
      </c>
      <c r="ED64" s="1">
        <v>600332</v>
      </c>
      <c r="EE64" s="1">
        <v>20260424</v>
      </c>
      <c r="EF64" s="1">
        <v>22.5</v>
      </c>
      <c r="EG64" s="1">
        <v>-0.76</v>
      </c>
    </row>
    <row r="65" spans="1:137">
      <c r="A65" t="str">
        <f>"600884"</f>
        <v>600884</v>
      </c>
      <c r="B65" t="s">
        <v>730</v>
      </c>
      <c r="C65">
        <v>6.15</v>
      </c>
      <c r="D65">
        <v>16.05</v>
      </c>
      <c r="E65">
        <v>0.93</v>
      </c>
      <c r="F65">
        <v>16.04</v>
      </c>
      <c r="G65">
        <v>16.05</v>
      </c>
      <c r="H65">
        <v>1588476</v>
      </c>
      <c r="I65">
        <v>175</v>
      </c>
      <c r="J65">
        <v>0.12</v>
      </c>
      <c r="K65">
        <v>8.66</v>
      </c>
      <c r="L65">
        <v>15.13</v>
      </c>
      <c r="M65">
        <v>16.58</v>
      </c>
      <c r="N65">
        <v>15.09</v>
      </c>
      <c r="O65">
        <v>15.12</v>
      </c>
      <c r="P65" s="2">
        <v>95.48</v>
      </c>
      <c r="Q65">
        <v>252006.02</v>
      </c>
      <c r="R65">
        <v>2.24</v>
      </c>
      <c r="S65" s="2" t="s">
        <v>627</v>
      </c>
      <c r="T65" t="s">
        <v>430</v>
      </c>
      <c r="U65">
        <v>9.85</v>
      </c>
      <c r="V65">
        <v>15.86</v>
      </c>
      <c r="W65">
        <v>617570</v>
      </c>
      <c r="X65">
        <v>970906</v>
      </c>
      <c r="Y65">
        <v>0.64</v>
      </c>
      <c r="Z65">
        <v>0</v>
      </c>
      <c r="AA65">
        <v>137</v>
      </c>
      <c r="AB65">
        <v>10</v>
      </c>
      <c r="AC65" t="s">
        <v>138</v>
      </c>
      <c r="AD65">
        <v>24.32</v>
      </c>
      <c r="AE65">
        <v>0.24</v>
      </c>
      <c r="AF65">
        <v>0.08</v>
      </c>
      <c r="AG65">
        <v>692.81</v>
      </c>
      <c r="AH65">
        <v>15514.87</v>
      </c>
      <c r="AI65">
        <v>0.57</v>
      </c>
      <c r="AJ65">
        <v>148361.4</v>
      </c>
      <c r="AK65">
        <v>1024.15</v>
      </c>
      <c r="AL65">
        <v>0</v>
      </c>
      <c r="AM65">
        <v>0.69</v>
      </c>
      <c r="AN65" t="s">
        <v>138</v>
      </c>
      <c r="AO65">
        <v>1.38</v>
      </c>
      <c r="AP65">
        <v>0.04</v>
      </c>
      <c r="AQ65" t="s">
        <v>138</v>
      </c>
      <c r="AR65">
        <v>1.6</v>
      </c>
      <c r="AS65" t="s">
        <v>138</v>
      </c>
      <c r="AT65" t="s">
        <v>138</v>
      </c>
      <c r="AU65">
        <v>18.35</v>
      </c>
      <c r="AV65" t="s">
        <v>731</v>
      </c>
      <c r="AW65" s="2" t="s">
        <v>732</v>
      </c>
      <c r="AX65">
        <v>5.88</v>
      </c>
      <c r="AY65">
        <v>2876</v>
      </c>
      <c r="AZ65">
        <v>2</v>
      </c>
      <c r="BA65">
        <v>1.07</v>
      </c>
      <c r="BB65">
        <v>5.87</v>
      </c>
      <c r="BC65">
        <v>10.99</v>
      </c>
      <c r="BD65">
        <v>5.8</v>
      </c>
      <c r="BE65">
        <v>17.67</v>
      </c>
      <c r="BF65">
        <v>18.27</v>
      </c>
      <c r="BG65">
        <v>140.27</v>
      </c>
      <c r="BH65">
        <v>20.95</v>
      </c>
      <c r="BI65">
        <v>18.8</v>
      </c>
      <c r="BJ65">
        <v>156.1</v>
      </c>
      <c r="BK65">
        <v>3</v>
      </c>
      <c r="BL65" t="s">
        <v>733</v>
      </c>
      <c r="BM65">
        <v>9.44</v>
      </c>
      <c r="BN65" t="s">
        <v>734</v>
      </c>
      <c r="BO65" t="s">
        <v>735</v>
      </c>
      <c r="BP65" s="2" t="s">
        <v>138</v>
      </c>
      <c r="BQ65" t="s">
        <v>138</v>
      </c>
      <c r="BR65">
        <v>1.53</v>
      </c>
      <c r="BS65">
        <v>5.45</v>
      </c>
      <c r="BT65" t="s">
        <v>142</v>
      </c>
      <c r="BU65">
        <v>10</v>
      </c>
      <c r="BV65">
        <v>12</v>
      </c>
      <c r="BW65">
        <v>12</v>
      </c>
      <c r="BX65">
        <v>0.07</v>
      </c>
      <c r="BY65">
        <v>9.66</v>
      </c>
      <c r="BZ65">
        <v>-0.2</v>
      </c>
      <c r="CA65">
        <v>4.89</v>
      </c>
      <c r="CB65">
        <v>-3.2</v>
      </c>
      <c r="CC65">
        <v>6.36</v>
      </c>
      <c r="CD65">
        <v>20251126</v>
      </c>
      <c r="CE65">
        <v>19960130</v>
      </c>
      <c r="CF65">
        <v>22.49</v>
      </c>
      <c r="CG65" t="s">
        <v>138</v>
      </c>
      <c r="CH65" t="s">
        <v>138</v>
      </c>
      <c r="CI65" t="s">
        <v>371</v>
      </c>
      <c r="CJ65" s="2">
        <v>448.94</v>
      </c>
      <c r="CK65">
        <v>219.38</v>
      </c>
      <c r="CL65">
        <v>9.88</v>
      </c>
      <c r="CM65" s="2">
        <v>48.93</v>
      </c>
      <c r="CN65">
        <v>154.99</v>
      </c>
      <c r="CO65">
        <v>164.97</v>
      </c>
      <c r="CP65">
        <v>23.32</v>
      </c>
      <c r="CQ65">
        <v>135.83</v>
      </c>
      <c r="CR65">
        <v>31.5</v>
      </c>
      <c r="CS65">
        <v>68.57</v>
      </c>
      <c r="CT65">
        <v>32.11</v>
      </c>
      <c r="CU65">
        <v>0.67</v>
      </c>
      <c r="CV65">
        <v>89.19</v>
      </c>
      <c r="CW65" s="2">
        <v>148.09</v>
      </c>
      <c r="CX65" s="3">
        <v>123.46</v>
      </c>
      <c r="CY65">
        <v>4.49</v>
      </c>
      <c r="CZ65">
        <v>-0.21</v>
      </c>
      <c r="DA65">
        <v>4.45</v>
      </c>
      <c r="DB65">
        <v>3.28</v>
      </c>
      <c r="DC65">
        <v>2.84</v>
      </c>
      <c r="DD65">
        <v>2.23</v>
      </c>
      <c r="DE65">
        <v>120.59</v>
      </c>
      <c r="DF65" s="2">
        <v>23.55</v>
      </c>
      <c r="DG65" s="3">
        <v>5.79</v>
      </c>
      <c r="DH65">
        <v>179229</v>
      </c>
      <c r="DI65">
        <v>9390</v>
      </c>
      <c r="DJ65" t="s">
        <v>736</v>
      </c>
      <c r="DK65" s="2">
        <v>1121.72</v>
      </c>
      <c r="DL65">
        <v>11.48</v>
      </c>
      <c r="DM65">
        <v>1.65</v>
      </c>
      <c r="DN65">
        <v>15.33</v>
      </c>
      <c r="DO65">
        <v>2.44</v>
      </c>
      <c r="DP65" s="2">
        <v>0</v>
      </c>
      <c r="DQ65" t="s">
        <v>737</v>
      </c>
      <c r="DR65">
        <v>9.75</v>
      </c>
      <c r="DS65">
        <v>3.96</v>
      </c>
      <c r="DT65">
        <v>5.36</v>
      </c>
      <c r="DU65">
        <v>1.05</v>
      </c>
      <c r="DV65">
        <v>49.97</v>
      </c>
      <c r="DW65" s="2" t="s">
        <v>738</v>
      </c>
      <c r="DX65">
        <v>16.63</v>
      </c>
      <c r="DY65" s="2">
        <v>3.03</v>
      </c>
      <c r="DZ65">
        <v>2.22</v>
      </c>
      <c r="EA65" s="2">
        <v>8.59</v>
      </c>
      <c r="EB65" s="2">
        <v>7184</v>
      </c>
      <c r="EC65" t="s">
        <v>138</v>
      </c>
      <c r="ED65">
        <v>600884</v>
      </c>
      <c r="EE65" t="s">
        <v>138</v>
      </c>
      <c r="EF65" t="s">
        <v>138</v>
      </c>
      <c r="EG65" t="s">
        <v>138</v>
      </c>
    </row>
    <row r="66" spans="1:137">
      <c r="A66" t="str">
        <f>"002939"</f>
        <v>002939</v>
      </c>
      <c r="B66" t="s">
        <v>739</v>
      </c>
      <c r="C66">
        <v>0</v>
      </c>
      <c r="D66">
        <v>8.87</v>
      </c>
      <c r="E66">
        <v>0</v>
      </c>
      <c r="F66">
        <v>8.86</v>
      </c>
      <c r="G66">
        <v>8.87</v>
      </c>
      <c r="H66">
        <v>83484</v>
      </c>
      <c r="I66">
        <v>42</v>
      </c>
      <c r="J66">
        <v>0.23</v>
      </c>
      <c r="K66">
        <v>0.23</v>
      </c>
      <c r="L66">
        <v>8.88</v>
      </c>
      <c r="M66">
        <v>8.95</v>
      </c>
      <c r="N66">
        <v>8.84</v>
      </c>
      <c r="O66">
        <v>8.87</v>
      </c>
      <c r="P66" s="2">
        <v>15.22</v>
      </c>
      <c r="Q66">
        <v>7424.35</v>
      </c>
      <c r="R66">
        <v>0.88</v>
      </c>
      <c r="S66" s="2" t="s">
        <v>284</v>
      </c>
      <c r="T66" t="s">
        <v>158</v>
      </c>
      <c r="U66">
        <v>1.24</v>
      </c>
      <c r="V66">
        <v>8.89</v>
      </c>
      <c r="W66">
        <v>47439</v>
      </c>
      <c r="X66">
        <v>36045</v>
      </c>
      <c r="Y66">
        <v>1.32</v>
      </c>
      <c r="Z66">
        <v>0</v>
      </c>
      <c r="AA66">
        <v>828</v>
      </c>
      <c r="AB66">
        <v>312</v>
      </c>
      <c r="AC66" t="s">
        <v>138</v>
      </c>
      <c r="AD66">
        <v>30.02</v>
      </c>
      <c r="AE66">
        <v>0.57</v>
      </c>
      <c r="AF66">
        <v>0.01</v>
      </c>
      <c r="AG66">
        <v>44.8</v>
      </c>
      <c r="AH66">
        <v>-126.91</v>
      </c>
      <c r="AI66">
        <v>-0.01</v>
      </c>
      <c r="AJ66">
        <v>11027.41</v>
      </c>
      <c r="AK66">
        <v>51.5</v>
      </c>
      <c r="AL66">
        <v>0</v>
      </c>
      <c r="AM66">
        <v>0.47</v>
      </c>
      <c r="AN66" t="s">
        <v>138</v>
      </c>
      <c r="AO66">
        <v>0.88</v>
      </c>
      <c r="AP66">
        <v>0</v>
      </c>
      <c r="AQ66" t="s">
        <v>138</v>
      </c>
      <c r="AR66">
        <v>1.25</v>
      </c>
      <c r="AS66" t="s">
        <v>138</v>
      </c>
      <c r="AT66" t="s">
        <v>138</v>
      </c>
      <c r="AU66">
        <v>36.03</v>
      </c>
      <c r="AV66" t="s">
        <v>740</v>
      </c>
      <c r="AW66" s="2" t="s">
        <v>741</v>
      </c>
      <c r="AX66">
        <v>-0.62</v>
      </c>
      <c r="AY66">
        <v>1586</v>
      </c>
      <c r="AZ66">
        <v>0</v>
      </c>
      <c r="BA66">
        <v>-0.89</v>
      </c>
      <c r="BB66">
        <v>-2.2</v>
      </c>
      <c r="BC66">
        <v>-3.38</v>
      </c>
      <c r="BD66">
        <v>-3.38</v>
      </c>
      <c r="BE66">
        <v>-1</v>
      </c>
      <c r="BF66">
        <v>-11.39</v>
      </c>
      <c r="BG66">
        <v>20.19</v>
      </c>
      <c r="BH66">
        <v>-0.22</v>
      </c>
      <c r="BI66">
        <v>-13.04</v>
      </c>
      <c r="BJ66">
        <v>90.6</v>
      </c>
      <c r="BK66">
        <v>4</v>
      </c>
      <c r="BL66" t="s">
        <v>742</v>
      </c>
      <c r="BM66">
        <v>0.66</v>
      </c>
      <c r="BN66" t="s">
        <v>743</v>
      </c>
      <c r="BO66" t="s">
        <v>174</v>
      </c>
      <c r="BP66" s="2">
        <v>15.22</v>
      </c>
      <c r="BQ66">
        <v>15.22</v>
      </c>
      <c r="BR66">
        <v>0.71</v>
      </c>
      <c r="BS66">
        <v>-1</v>
      </c>
      <c r="BT66" t="s">
        <v>175</v>
      </c>
      <c r="BU66">
        <v>11</v>
      </c>
      <c r="BV66">
        <v>13</v>
      </c>
      <c r="BW66">
        <v>4</v>
      </c>
      <c r="BX66">
        <v>0.11</v>
      </c>
      <c r="BY66">
        <v>0.9</v>
      </c>
      <c r="BZ66">
        <v>-0.34</v>
      </c>
      <c r="CA66">
        <v>0.23</v>
      </c>
      <c r="CB66">
        <v>-0.89</v>
      </c>
      <c r="CC66">
        <v>0.34</v>
      </c>
      <c r="CD66">
        <v>20260423</v>
      </c>
      <c r="CE66">
        <v>20181026</v>
      </c>
      <c r="CF66">
        <v>40.34</v>
      </c>
      <c r="CG66" t="s">
        <v>138</v>
      </c>
      <c r="CH66" t="s">
        <v>138</v>
      </c>
      <c r="CI66" t="s">
        <v>164</v>
      </c>
      <c r="CJ66" s="2">
        <v>1349.9</v>
      </c>
      <c r="CK66">
        <v>318.76</v>
      </c>
      <c r="CL66">
        <v>4.91</v>
      </c>
      <c r="CM66" s="2">
        <v>76.02</v>
      </c>
      <c r="CN66">
        <v>0</v>
      </c>
      <c r="CO66">
        <v>1.3</v>
      </c>
      <c r="CP66">
        <v>1.03</v>
      </c>
      <c r="CQ66">
        <v>0</v>
      </c>
      <c r="CR66">
        <v>282.88</v>
      </c>
      <c r="CS66">
        <v>0</v>
      </c>
      <c r="CT66">
        <v>0</v>
      </c>
      <c r="CU66" t="s">
        <v>138</v>
      </c>
      <c r="CV66">
        <v>158.42</v>
      </c>
      <c r="CW66" s="2">
        <v>51.96</v>
      </c>
      <c r="CX66" s="3">
        <v>24.61</v>
      </c>
      <c r="CY66">
        <v>27.35</v>
      </c>
      <c r="CZ66">
        <v>21.7</v>
      </c>
      <c r="DA66">
        <v>27.24</v>
      </c>
      <c r="DB66">
        <v>23.52</v>
      </c>
      <c r="DC66">
        <v>23.52</v>
      </c>
      <c r="DD66">
        <v>23.55</v>
      </c>
      <c r="DE66">
        <v>63.22</v>
      </c>
      <c r="DF66" s="2">
        <v>75.43</v>
      </c>
      <c r="DG66" s="3">
        <v>65.84</v>
      </c>
      <c r="DH66">
        <v>108002</v>
      </c>
      <c r="DI66">
        <v>11709</v>
      </c>
      <c r="DJ66" t="s">
        <v>744</v>
      </c>
      <c r="DK66" s="2">
        <v>48.86</v>
      </c>
      <c r="DL66">
        <v>29.24</v>
      </c>
      <c r="DM66">
        <v>1.12</v>
      </c>
      <c r="DN66">
        <v>4.74</v>
      </c>
      <c r="DO66">
        <v>6.89</v>
      </c>
      <c r="DP66" s="2">
        <v>2.21</v>
      </c>
      <c r="DQ66" t="s">
        <v>745</v>
      </c>
      <c r="DR66">
        <v>7.9</v>
      </c>
      <c r="DS66">
        <v>3.93</v>
      </c>
      <c r="DT66">
        <v>1.57</v>
      </c>
      <c r="DU66">
        <v>1.87</v>
      </c>
      <c r="DV66">
        <v>23.7</v>
      </c>
      <c r="DW66" s="2" t="s">
        <v>746</v>
      </c>
      <c r="DX66">
        <v>52.64</v>
      </c>
      <c r="DY66" s="2">
        <v>52.64</v>
      </c>
      <c r="DZ66">
        <v>45.28</v>
      </c>
      <c r="EA66" s="2" t="s">
        <v>138</v>
      </c>
      <c r="EB66" s="2">
        <v>3250</v>
      </c>
      <c r="EC66" t="s">
        <v>138</v>
      </c>
      <c r="ED66">
        <v>2939</v>
      </c>
      <c r="EE66" t="s">
        <v>138</v>
      </c>
      <c r="EF66" t="s">
        <v>138</v>
      </c>
      <c r="EG66" t="s">
        <v>138</v>
      </c>
    </row>
    <row r="67" spans="1:137">
      <c r="A67" t="str">
        <f>"000158"</f>
        <v>000158</v>
      </c>
      <c r="B67" t="s">
        <v>747</v>
      </c>
      <c r="C67">
        <v>-2.39</v>
      </c>
      <c r="D67">
        <v>18.39</v>
      </c>
      <c r="E67">
        <v>-0.45</v>
      </c>
      <c r="F67">
        <v>18.38</v>
      </c>
      <c r="G67">
        <v>18.39</v>
      </c>
      <c r="H67">
        <v>338491</v>
      </c>
      <c r="I67">
        <v>27</v>
      </c>
      <c r="J67">
        <v>0.05</v>
      </c>
      <c r="K67">
        <v>2.13</v>
      </c>
      <c r="L67">
        <v>18.69</v>
      </c>
      <c r="M67">
        <v>18.76</v>
      </c>
      <c r="N67">
        <v>18.3</v>
      </c>
      <c r="O67">
        <v>18.84</v>
      </c>
      <c r="P67" s="2">
        <v>878.98</v>
      </c>
      <c r="Q67">
        <v>62567.85</v>
      </c>
      <c r="R67">
        <v>1.09</v>
      </c>
      <c r="S67" s="2" t="s">
        <v>748</v>
      </c>
      <c r="T67" t="s">
        <v>638</v>
      </c>
      <c r="U67">
        <v>2.44</v>
      </c>
      <c r="V67">
        <v>18.48</v>
      </c>
      <c r="W67">
        <v>202013</v>
      </c>
      <c r="X67">
        <v>136478</v>
      </c>
      <c r="Y67">
        <v>1.48</v>
      </c>
      <c r="Z67">
        <v>0</v>
      </c>
      <c r="AA67">
        <v>754</v>
      </c>
      <c r="AB67">
        <v>281</v>
      </c>
      <c r="AC67" t="s">
        <v>138</v>
      </c>
      <c r="AD67">
        <v>62.16</v>
      </c>
      <c r="AE67">
        <v>0.38</v>
      </c>
      <c r="AF67">
        <v>0.04</v>
      </c>
      <c r="AG67">
        <v>267.23</v>
      </c>
      <c r="AH67">
        <v>-10348.32</v>
      </c>
      <c r="AI67">
        <v>-0.54</v>
      </c>
      <c r="AJ67">
        <v>138983.22</v>
      </c>
      <c r="AK67">
        <v>1411.47</v>
      </c>
      <c r="AL67">
        <v>-0.04</v>
      </c>
      <c r="AM67">
        <v>1.02</v>
      </c>
      <c r="AN67" t="s">
        <v>138</v>
      </c>
      <c r="AO67">
        <v>3.54</v>
      </c>
      <c r="AP67">
        <v>0.07</v>
      </c>
      <c r="AQ67" t="s">
        <v>138</v>
      </c>
      <c r="AR67">
        <v>2.17</v>
      </c>
      <c r="AS67" t="s">
        <v>138</v>
      </c>
      <c r="AT67" t="s">
        <v>138</v>
      </c>
      <c r="AU67">
        <v>15.88</v>
      </c>
      <c r="AV67" t="s">
        <v>749</v>
      </c>
      <c r="AW67" s="2" t="s">
        <v>750</v>
      </c>
      <c r="AX67">
        <v>-3.01</v>
      </c>
      <c r="AY67">
        <v>2776</v>
      </c>
      <c r="AZ67">
        <v>-1</v>
      </c>
      <c r="BA67">
        <v>2.45</v>
      </c>
      <c r="BB67">
        <v>1.6</v>
      </c>
      <c r="BC67">
        <v>2.57</v>
      </c>
      <c r="BD67">
        <v>4.73</v>
      </c>
      <c r="BE67">
        <v>6.11</v>
      </c>
      <c r="BF67">
        <v>-13.42</v>
      </c>
      <c r="BG67">
        <v>-8.46</v>
      </c>
      <c r="BH67">
        <v>5.69</v>
      </c>
      <c r="BI67">
        <v>-9.81</v>
      </c>
      <c r="BJ67">
        <v>70.08</v>
      </c>
      <c r="BK67">
        <v>4</v>
      </c>
      <c r="BL67" t="s">
        <v>751</v>
      </c>
      <c r="BM67">
        <v>3.24</v>
      </c>
      <c r="BN67" t="s">
        <v>752</v>
      </c>
      <c r="BO67" t="s">
        <v>753</v>
      </c>
      <c r="BP67" s="2">
        <v>900.48</v>
      </c>
      <c r="BQ67">
        <v>900.48</v>
      </c>
      <c r="BR67">
        <v>0.84</v>
      </c>
      <c r="BS67">
        <v>0.77</v>
      </c>
      <c r="BT67" t="s">
        <v>754</v>
      </c>
      <c r="BU67">
        <v>13</v>
      </c>
      <c r="BV67">
        <v>11</v>
      </c>
      <c r="BW67">
        <v>11</v>
      </c>
      <c r="BX67">
        <v>-0.8</v>
      </c>
      <c r="BY67">
        <v>-0.42</v>
      </c>
      <c r="BZ67">
        <v>-2.87</v>
      </c>
      <c r="CA67">
        <v>-1.91</v>
      </c>
      <c r="CB67">
        <v>-1.97</v>
      </c>
      <c r="CC67">
        <v>0.49</v>
      </c>
      <c r="CD67">
        <v>20260403</v>
      </c>
      <c r="CE67">
        <v>20000724</v>
      </c>
      <c r="CF67">
        <v>15.99</v>
      </c>
      <c r="CG67" t="s">
        <v>138</v>
      </c>
      <c r="CH67" t="s">
        <v>138</v>
      </c>
      <c r="CI67" t="s">
        <v>164</v>
      </c>
      <c r="CJ67" s="2">
        <v>149.37</v>
      </c>
      <c r="CK67">
        <v>54.05</v>
      </c>
      <c r="CL67">
        <v>0.4</v>
      </c>
      <c r="CM67" s="2">
        <v>63.55</v>
      </c>
      <c r="CN67">
        <v>85.65</v>
      </c>
      <c r="CO67">
        <v>20.47</v>
      </c>
      <c r="CP67">
        <v>7.7</v>
      </c>
      <c r="CQ67">
        <v>75.39</v>
      </c>
      <c r="CR67">
        <v>24.92</v>
      </c>
      <c r="CS67">
        <v>15.96</v>
      </c>
      <c r="CT67">
        <v>26.88</v>
      </c>
      <c r="CU67">
        <v>7.7</v>
      </c>
      <c r="CV67">
        <v>29.44</v>
      </c>
      <c r="CW67" s="2">
        <v>75.38</v>
      </c>
      <c r="CX67" s="3">
        <v>64.83</v>
      </c>
      <c r="CY67">
        <v>0.11</v>
      </c>
      <c r="CZ67">
        <v>0.06</v>
      </c>
      <c r="DA67">
        <v>0.14</v>
      </c>
      <c r="DB67">
        <v>0.3</v>
      </c>
      <c r="DC67">
        <v>0.33</v>
      </c>
      <c r="DD67">
        <v>-0.84</v>
      </c>
      <c r="DE67">
        <v>6.23</v>
      </c>
      <c r="DF67" s="2">
        <v>4.18</v>
      </c>
      <c r="DG67" s="3">
        <v>2.42</v>
      </c>
      <c r="DH67">
        <v>349235</v>
      </c>
      <c r="DI67">
        <v>2992</v>
      </c>
      <c r="DJ67" t="s">
        <v>755</v>
      </c>
      <c r="DK67" s="2">
        <v>105.64</v>
      </c>
      <c r="DL67">
        <v>-14.52</v>
      </c>
      <c r="DM67">
        <v>5.44</v>
      </c>
      <c r="DN67">
        <v>70.35</v>
      </c>
      <c r="DO67">
        <v>3.9</v>
      </c>
      <c r="DP67" s="2">
        <v>0.14</v>
      </c>
      <c r="DQ67" t="s">
        <v>593</v>
      </c>
      <c r="DR67">
        <v>3.38</v>
      </c>
      <c r="DS67">
        <v>1.84</v>
      </c>
      <c r="DT67">
        <v>0.39</v>
      </c>
      <c r="DU67">
        <v>0.26</v>
      </c>
      <c r="DV67">
        <v>36.28</v>
      </c>
      <c r="DW67" s="2" t="s">
        <v>756</v>
      </c>
      <c r="DX67">
        <v>14</v>
      </c>
      <c r="DY67" s="2">
        <v>0.14</v>
      </c>
      <c r="DZ67">
        <v>0.4</v>
      </c>
      <c r="EA67" s="2">
        <v>2.22</v>
      </c>
      <c r="EB67" s="2">
        <v>2015</v>
      </c>
      <c r="EC67" t="s">
        <v>138</v>
      </c>
      <c r="ED67">
        <v>158</v>
      </c>
      <c r="EE67" t="s">
        <v>138</v>
      </c>
      <c r="EF67" t="s">
        <v>138</v>
      </c>
      <c r="EG67" t="s">
        <v>138</v>
      </c>
    </row>
    <row r="68" spans="1:137">
      <c r="A68" t="str">
        <f>"300236"</f>
        <v>300236</v>
      </c>
      <c r="B68" t="s">
        <v>757</v>
      </c>
      <c r="C68">
        <v>5.89</v>
      </c>
      <c r="D68">
        <v>91.52</v>
      </c>
      <c r="E68">
        <v>5.09</v>
      </c>
      <c r="F68">
        <v>91.51</v>
      </c>
      <c r="G68">
        <v>91.52</v>
      </c>
      <c r="H68">
        <v>154113</v>
      </c>
      <c r="I68">
        <v>19</v>
      </c>
      <c r="J68">
        <v>0.41</v>
      </c>
      <c r="K68">
        <v>5.53</v>
      </c>
      <c r="L68">
        <v>86.8</v>
      </c>
      <c r="M68">
        <v>92.92</v>
      </c>
      <c r="N68">
        <v>86.45</v>
      </c>
      <c r="O68">
        <v>86.43</v>
      </c>
      <c r="P68" s="2">
        <v>95.39</v>
      </c>
      <c r="Q68">
        <v>138854.69</v>
      </c>
      <c r="R68">
        <v>2.32</v>
      </c>
      <c r="S68" s="2" t="s">
        <v>647</v>
      </c>
      <c r="T68" t="s">
        <v>192</v>
      </c>
      <c r="U68">
        <v>7.49</v>
      </c>
      <c r="V68">
        <v>90.1</v>
      </c>
      <c r="W68">
        <v>68790</v>
      </c>
      <c r="X68">
        <v>85323</v>
      </c>
      <c r="Y68">
        <v>0.81</v>
      </c>
      <c r="Z68">
        <v>0</v>
      </c>
      <c r="AA68">
        <v>7</v>
      </c>
      <c r="AB68">
        <v>6</v>
      </c>
      <c r="AC68" t="s">
        <v>138</v>
      </c>
      <c r="AD68">
        <v>31.03</v>
      </c>
      <c r="AE68">
        <v>0.54</v>
      </c>
      <c r="AF68">
        <v>0.14</v>
      </c>
      <c r="AG68">
        <v>1015.36</v>
      </c>
      <c r="AH68">
        <v>10773.25</v>
      </c>
      <c r="AI68">
        <v>0.56</v>
      </c>
      <c r="AJ68">
        <v>126097.79</v>
      </c>
      <c r="AK68">
        <v>630.17</v>
      </c>
      <c r="AL68">
        <v>0</v>
      </c>
      <c r="AM68">
        <v>0.5</v>
      </c>
      <c r="AN68" t="s">
        <v>138</v>
      </c>
      <c r="AO68">
        <v>1.58</v>
      </c>
      <c r="AP68">
        <v>0.03</v>
      </c>
      <c r="AQ68" t="s">
        <v>138</v>
      </c>
      <c r="AR68">
        <v>1.13</v>
      </c>
      <c r="AS68" t="s">
        <v>138</v>
      </c>
      <c r="AT68" t="s">
        <v>138</v>
      </c>
      <c r="AU68">
        <v>2.79</v>
      </c>
      <c r="AV68" t="s">
        <v>758</v>
      </c>
      <c r="AW68" s="2" t="s">
        <v>759</v>
      </c>
      <c r="AX68">
        <v>5.26</v>
      </c>
      <c r="AY68">
        <v>2793</v>
      </c>
      <c r="AZ68">
        <v>2</v>
      </c>
      <c r="BA68">
        <v>1.21</v>
      </c>
      <c r="BB68">
        <v>6.41</v>
      </c>
      <c r="BC68">
        <v>7.11</v>
      </c>
      <c r="BD68">
        <v>9.44</v>
      </c>
      <c r="BE68">
        <v>19.6</v>
      </c>
      <c r="BF68">
        <v>12.56</v>
      </c>
      <c r="BG68">
        <v>144.18</v>
      </c>
      <c r="BH68">
        <v>24.59</v>
      </c>
      <c r="BI68">
        <v>43.54</v>
      </c>
      <c r="BJ68">
        <v>167.86</v>
      </c>
      <c r="BK68">
        <v>0</v>
      </c>
      <c r="BL68" t="s">
        <v>760</v>
      </c>
      <c r="BM68">
        <v>7.39</v>
      </c>
      <c r="BN68" t="s">
        <v>761</v>
      </c>
      <c r="BO68" t="s">
        <v>762</v>
      </c>
      <c r="BP68" s="2">
        <v>90.08</v>
      </c>
      <c r="BQ68">
        <v>90.08</v>
      </c>
      <c r="BR68">
        <v>1.74</v>
      </c>
      <c r="BS68">
        <v>4.94</v>
      </c>
      <c r="BT68" t="s">
        <v>240</v>
      </c>
      <c r="BU68">
        <v>3</v>
      </c>
      <c r="BV68">
        <v>12</v>
      </c>
      <c r="BW68">
        <v>12</v>
      </c>
      <c r="BX68">
        <v>0.43</v>
      </c>
      <c r="BY68">
        <v>7.51</v>
      </c>
      <c r="BZ68">
        <v>0.02</v>
      </c>
      <c r="CA68">
        <v>4.25</v>
      </c>
      <c r="CB68">
        <v>-1.51</v>
      </c>
      <c r="CC68">
        <v>5.86</v>
      </c>
      <c r="CD68">
        <v>20260416</v>
      </c>
      <c r="CE68">
        <v>20110629</v>
      </c>
      <c r="CF68">
        <v>3.13</v>
      </c>
      <c r="CG68" t="s">
        <v>138</v>
      </c>
      <c r="CH68" t="s">
        <v>138</v>
      </c>
      <c r="CI68" t="s">
        <v>164</v>
      </c>
      <c r="CJ68" s="2">
        <v>69.59</v>
      </c>
      <c r="CK68">
        <v>51.54</v>
      </c>
      <c r="CL68">
        <v>0.1</v>
      </c>
      <c r="CM68" s="2">
        <v>25.8</v>
      </c>
      <c r="CN68">
        <v>25.83</v>
      </c>
      <c r="CO68">
        <v>8.92</v>
      </c>
      <c r="CP68">
        <v>3.53</v>
      </c>
      <c r="CQ68">
        <v>13.89</v>
      </c>
      <c r="CR68">
        <v>12.12</v>
      </c>
      <c r="CS68">
        <v>4.01</v>
      </c>
      <c r="CT68">
        <v>6.65</v>
      </c>
      <c r="CU68">
        <v>0.21</v>
      </c>
      <c r="CV68">
        <v>15.11</v>
      </c>
      <c r="CW68" s="2">
        <v>19.37</v>
      </c>
      <c r="CX68" s="3">
        <v>11.43</v>
      </c>
      <c r="CY68">
        <v>3.12</v>
      </c>
      <c r="CZ68">
        <v>0.14</v>
      </c>
      <c r="DA68">
        <v>3.08</v>
      </c>
      <c r="DB68">
        <v>3.01</v>
      </c>
      <c r="DC68">
        <v>3.01</v>
      </c>
      <c r="DD68">
        <v>2.74</v>
      </c>
      <c r="DE68">
        <v>14.52</v>
      </c>
      <c r="DF68" s="2">
        <v>4.75</v>
      </c>
      <c r="DG68" s="3">
        <v>4.29</v>
      </c>
      <c r="DH68">
        <v>43689</v>
      </c>
      <c r="DI68">
        <v>4774</v>
      </c>
      <c r="DJ68" t="s">
        <v>763</v>
      </c>
      <c r="DK68" s="2">
        <v>71.12</v>
      </c>
      <c r="DL68">
        <v>31.28</v>
      </c>
      <c r="DM68">
        <v>5.57</v>
      </c>
      <c r="DN68">
        <v>60.37</v>
      </c>
      <c r="DO68">
        <v>14.81</v>
      </c>
      <c r="DP68" s="2">
        <v>0.55</v>
      </c>
      <c r="DQ68" t="s">
        <v>764</v>
      </c>
      <c r="DR68">
        <v>16.44</v>
      </c>
      <c r="DS68">
        <v>4.82</v>
      </c>
      <c r="DT68">
        <v>4.63</v>
      </c>
      <c r="DU68">
        <v>1.52</v>
      </c>
      <c r="DV68">
        <v>74.16</v>
      </c>
      <c r="DW68" s="2" t="s">
        <v>765</v>
      </c>
      <c r="DX68">
        <v>41</v>
      </c>
      <c r="DY68" s="2">
        <v>16.11</v>
      </c>
      <c r="DZ68">
        <v>15.54</v>
      </c>
      <c r="EA68" s="2">
        <v>2.69</v>
      </c>
      <c r="EB68" s="2">
        <v>1175</v>
      </c>
      <c r="EC68" t="s">
        <v>138</v>
      </c>
      <c r="ED68">
        <v>300236</v>
      </c>
      <c r="EE68" t="s">
        <v>138</v>
      </c>
      <c r="EF68" t="s">
        <v>138</v>
      </c>
      <c r="EG68" t="s">
        <v>138</v>
      </c>
    </row>
    <row r="69" spans="1:137">
      <c r="A69" t="str">
        <f>"002180"</f>
        <v>002180</v>
      </c>
      <c r="B69" t="s">
        <v>766</v>
      </c>
      <c r="C69">
        <v>1.85</v>
      </c>
      <c r="D69">
        <v>18.71</v>
      </c>
      <c r="E69">
        <v>0.34</v>
      </c>
      <c r="F69">
        <v>18.71</v>
      </c>
      <c r="G69">
        <v>18.72</v>
      </c>
      <c r="H69">
        <v>78076</v>
      </c>
      <c r="I69">
        <v>27</v>
      </c>
      <c r="J69">
        <v>0.38</v>
      </c>
      <c r="K69">
        <v>0.57</v>
      </c>
      <c r="L69">
        <v>18.38</v>
      </c>
      <c r="M69">
        <v>18.83</v>
      </c>
      <c r="N69">
        <v>18.23</v>
      </c>
      <c r="O69">
        <v>18.37</v>
      </c>
      <c r="P69" s="2" t="s">
        <v>138</v>
      </c>
      <c r="Q69">
        <v>14460.38</v>
      </c>
      <c r="R69">
        <v>0.74</v>
      </c>
      <c r="S69" s="2" t="s">
        <v>451</v>
      </c>
      <c r="T69" t="s">
        <v>365</v>
      </c>
      <c r="U69">
        <v>3.27</v>
      </c>
      <c r="V69">
        <v>18.52</v>
      </c>
      <c r="W69">
        <v>34426</v>
      </c>
      <c r="X69">
        <v>43650</v>
      </c>
      <c r="Y69">
        <v>0.79</v>
      </c>
      <c r="Z69">
        <v>0</v>
      </c>
      <c r="AA69">
        <v>7</v>
      </c>
      <c r="AB69">
        <v>27</v>
      </c>
      <c r="AC69" t="s">
        <v>138</v>
      </c>
      <c r="AD69">
        <v>-65.97</v>
      </c>
      <c r="AE69">
        <v>0.54</v>
      </c>
      <c r="AF69">
        <v>0.02</v>
      </c>
      <c r="AG69">
        <v>196.88</v>
      </c>
      <c r="AH69">
        <v>-248.03</v>
      </c>
      <c r="AI69">
        <v>-0.01</v>
      </c>
      <c r="AJ69">
        <v>29960.23</v>
      </c>
      <c r="AK69">
        <v>42.64</v>
      </c>
      <c r="AL69">
        <v>0.11</v>
      </c>
      <c r="AM69">
        <v>0.14</v>
      </c>
      <c r="AN69" t="s">
        <v>138</v>
      </c>
      <c r="AO69">
        <v>0.32</v>
      </c>
      <c r="AP69">
        <v>0</v>
      </c>
      <c r="AQ69" t="s">
        <v>138</v>
      </c>
      <c r="AR69">
        <v>0.84</v>
      </c>
      <c r="AS69" t="s">
        <v>138</v>
      </c>
      <c r="AT69" t="s">
        <v>138</v>
      </c>
      <c r="AU69">
        <v>13.6</v>
      </c>
      <c r="AV69" t="s">
        <v>767</v>
      </c>
      <c r="AW69" s="2" t="s">
        <v>768</v>
      </c>
      <c r="AX69">
        <v>1.23</v>
      </c>
      <c r="AY69">
        <v>1781</v>
      </c>
      <c r="AZ69">
        <v>1</v>
      </c>
      <c r="BA69">
        <v>-0.54</v>
      </c>
      <c r="BB69">
        <v>2.24</v>
      </c>
      <c r="BC69">
        <v>2.13</v>
      </c>
      <c r="BD69">
        <v>11.64</v>
      </c>
      <c r="BE69">
        <v>10.19</v>
      </c>
      <c r="BF69">
        <v>-15.3</v>
      </c>
      <c r="BG69">
        <v>-15.68</v>
      </c>
      <c r="BH69">
        <v>13.05</v>
      </c>
      <c r="BI69">
        <v>-7.47</v>
      </c>
      <c r="BJ69">
        <v>67.29</v>
      </c>
      <c r="BK69">
        <v>1</v>
      </c>
      <c r="BL69" t="s">
        <v>769</v>
      </c>
      <c r="BM69">
        <v>0.83</v>
      </c>
      <c r="BN69" t="s">
        <v>770</v>
      </c>
      <c r="BO69" t="s">
        <v>771</v>
      </c>
      <c r="BP69" s="2" t="s">
        <v>138</v>
      </c>
      <c r="BQ69" t="s">
        <v>138</v>
      </c>
      <c r="BR69">
        <v>1.17</v>
      </c>
      <c r="BS69">
        <v>1.63</v>
      </c>
      <c r="BT69" t="s">
        <v>142</v>
      </c>
      <c r="BU69">
        <v>11</v>
      </c>
      <c r="BV69">
        <v>9</v>
      </c>
      <c r="BW69">
        <v>9</v>
      </c>
      <c r="BX69">
        <v>0.05</v>
      </c>
      <c r="BY69">
        <v>2.5</v>
      </c>
      <c r="BZ69">
        <v>-0.76</v>
      </c>
      <c r="CA69">
        <v>0.82</v>
      </c>
      <c r="CB69">
        <v>-0.64</v>
      </c>
      <c r="CC69">
        <v>2.63</v>
      </c>
      <c r="CD69">
        <v>20260417</v>
      </c>
      <c r="CE69">
        <v>20071113</v>
      </c>
      <c r="CF69">
        <v>14.22</v>
      </c>
      <c r="CG69" t="s">
        <v>138</v>
      </c>
      <c r="CH69" t="s">
        <v>138</v>
      </c>
      <c r="CI69" t="s">
        <v>164</v>
      </c>
      <c r="CJ69" s="2">
        <v>170.68</v>
      </c>
      <c r="CK69">
        <v>90.49</v>
      </c>
      <c r="CL69">
        <v>2.17</v>
      </c>
      <c r="CM69" s="2">
        <v>45.71</v>
      </c>
      <c r="CN69">
        <v>114.68</v>
      </c>
      <c r="CO69">
        <v>14.45</v>
      </c>
      <c r="CP69">
        <v>10.56</v>
      </c>
      <c r="CQ69">
        <v>43.8</v>
      </c>
      <c r="CR69">
        <v>33.34</v>
      </c>
      <c r="CS69">
        <v>45.86</v>
      </c>
      <c r="CT69">
        <v>17.63</v>
      </c>
      <c r="CU69">
        <v>1.32</v>
      </c>
      <c r="CV69">
        <v>91.61</v>
      </c>
      <c r="CW69" s="2">
        <v>165.15</v>
      </c>
      <c r="CX69" s="3">
        <v>116.65</v>
      </c>
      <c r="CY69">
        <v>-5.04</v>
      </c>
      <c r="CZ69">
        <v>-3.12</v>
      </c>
      <c r="DA69">
        <v>-5.05</v>
      </c>
      <c r="DB69">
        <v>-7.67</v>
      </c>
      <c r="DC69">
        <v>-7.18</v>
      </c>
      <c r="DD69">
        <v>-5.8</v>
      </c>
      <c r="DE69">
        <v>-12.37</v>
      </c>
      <c r="DF69" s="2">
        <v>11.98</v>
      </c>
      <c r="DG69" s="3">
        <v>-7.56</v>
      </c>
      <c r="DH69">
        <v>57407</v>
      </c>
      <c r="DI69">
        <v>16370</v>
      </c>
      <c r="DJ69" t="s">
        <v>772</v>
      </c>
      <c r="DK69" s="2">
        <v>-195.86</v>
      </c>
      <c r="DL69">
        <v>-37.48</v>
      </c>
      <c r="DM69">
        <v>2.94</v>
      </c>
      <c r="DN69">
        <v>22.21</v>
      </c>
      <c r="DO69">
        <v>1.61</v>
      </c>
      <c r="DP69" s="2">
        <v>0</v>
      </c>
      <c r="DQ69" t="s">
        <v>773</v>
      </c>
      <c r="DR69">
        <v>6.36</v>
      </c>
      <c r="DS69">
        <v>6.44</v>
      </c>
      <c r="DT69">
        <v>-0.87</v>
      </c>
      <c r="DU69">
        <v>0.84</v>
      </c>
      <c r="DV69">
        <v>53.7</v>
      </c>
      <c r="DW69" s="2" t="s">
        <v>774</v>
      </c>
      <c r="DX69">
        <v>29.37</v>
      </c>
      <c r="DY69" s="2">
        <v>-3.05</v>
      </c>
      <c r="DZ69">
        <v>-4.65</v>
      </c>
      <c r="EA69" s="2">
        <v>11.4</v>
      </c>
      <c r="EB69" s="2">
        <v>13798</v>
      </c>
      <c r="EC69" t="s">
        <v>138</v>
      </c>
      <c r="ED69">
        <v>2180</v>
      </c>
      <c r="EE69" t="s">
        <v>138</v>
      </c>
      <c r="EF69" t="s">
        <v>138</v>
      </c>
      <c r="EG69" t="s">
        <v>138</v>
      </c>
    </row>
    <row r="70" spans="1:137">
      <c r="A70" t="str">
        <f>"688475"</f>
        <v>688475</v>
      </c>
      <c r="B70" t="s">
        <v>775</v>
      </c>
      <c r="C70">
        <v>2.66</v>
      </c>
      <c r="D70">
        <v>30.92</v>
      </c>
      <c r="E70">
        <v>0.8</v>
      </c>
      <c r="F70">
        <v>30.92</v>
      </c>
      <c r="G70">
        <v>30.94</v>
      </c>
      <c r="H70">
        <v>50000</v>
      </c>
      <c r="I70">
        <v>16</v>
      </c>
      <c r="J70">
        <v>-0.12</v>
      </c>
      <c r="K70">
        <v>0.63</v>
      </c>
      <c r="L70">
        <v>30.11</v>
      </c>
      <c r="M70">
        <v>31.02</v>
      </c>
      <c r="N70">
        <v>30.11</v>
      </c>
      <c r="O70">
        <v>30.12</v>
      </c>
      <c r="P70" s="2">
        <v>33.33</v>
      </c>
      <c r="Q70">
        <v>15369.56</v>
      </c>
      <c r="R70">
        <v>1.43</v>
      </c>
      <c r="S70" s="2" t="s">
        <v>509</v>
      </c>
      <c r="T70" t="s">
        <v>430</v>
      </c>
      <c r="U70">
        <v>3.02</v>
      </c>
      <c r="V70">
        <v>30.74</v>
      </c>
      <c r="W70">
        <v>19279</v>
      </c>
      <c r="X70">
        <v>30721</v>
      </c>
      <c r="Y70">
        <v>0.63</v>
      </c>
      <c r="Z70">
        <v>0</v>
      </c>
      <c r="AA70">
        <v>29</v>
      </c>
      <c r="AB70">
        <v>9</v>
      </c>
      <c r="AC70" t="s">
        <v>138</v>
      </c>
      <c r="AD70">
        <v>-21.01</v>
      </c>
      <c r="AE70">
        <v>0.47</v>
      </c>
      <c r="AF70">
        <v>0.06</v>
      </c>
      <c r="AG70">
        <v>93.22</v>
      </c>
      <c r="AH70">
        <v>-455.27</v>
      </c>
      <c r="AI70">
        <v>-0.1</v>
      </c>
      <c r="AJ70">
        <v>13344.8</v>
      </c>
      <c r="AK70">
        <v>12.65</v>
      </c>
      <c r="AL70">
        <v>0</v>
      </c>
      <c r="AM70">
        <v>0.09</v>
      </c>
      <c r="AN70" t="s">
        <v>138</v>
      </c>
      <c r="AO70">
        <v>0.17</v>
      </c>
      <c r="AP70">
        <v>0</v>
      </c>
      <c r="AQ70" t="s">
        <v>138</v>
      </c>
      <c r="AR70">
        <v>0.41</v>
      </c>
      <c r="AS70" t="s">
        <v>138</v>
      </c>
      <c r="AT70" t="s">
        <v>138</v>
      </c>
      <c r="AU70">
        <v>7.88</v>
      </c>
      <c r="AV70" t="s">
        <v>776</v>
      </c>
      <c r="AW70" s="2" t="s">
        <v>776</v>
      </c>
      <c r="AX70">
        <v>2.39</v>
      </c>
      <c r="AY70">
        <v>1869</v>
      </c>
      <c r="AZ70">
        <v>1</v>
      </c>
      <c r="BA70">
        <v>-0.2</v>
      </c>
      <c r="BB70">
        <v>1.85</v>
      </c>
      <c r="BC70">
        <v>3.42</v>
      </c>
      <c r="BD70">
        <v>6.8</v>
      </c>
      <c r="BE70">
        <v>16.59</v>
      </c>
      <c r="BF70">
        <v>-2.79</v>
      </c>
      <c r="BG70">
        <v>-8.16</v>
      </c>
      <c r="BH70">
        <v>17.39</v>
      </c>
      <c r="BI70">
        <v>2.69</v>
      </c>
      <c r="BJ70">
        <v>47.12</v>
      </c>
      <c r="BK70">
        <v>0</v>
      </c>
      <c r="BL70" t="s">
        <v>777</v>
      </c>
      <c r="BM70">
        <v>3.36</v>
      </c>
      <c r="BN70" t="s">
        <v>778</v>
      </c>
      <c r="BO70" t="s">
        <v>779</v>
      </c>
      <c r="BP70" s="2">
        <v>38.81</v>
      </c>
      <c r="BQ70">
        <v>41.86</v>
      </c>
      <c r="BR70">
        <v>1.25</v>
      </c>
      <c r="BS70">
        <v>2.05</v>
      </c>
      <c r="BT70" t="s">
        <v>163</v>
      </c>
      <c r="BU70">
        <v>3</v>
      </c>
      <c r="BV70">
        <v>9</v>
      </c>
      <c r="BW70">
        <v>11</v>
      </c>
      <c r="BX70">
        <v>-0.03</v>
      </c>
      <c r="BY70">
        <v>2.99</v>
      </c>
      <c r="BZ70">
        <v>-0.03</v>
      </c>
      <c r="CA70">
        <v>2.06</v>
      </c>
      <c r="CB70">
        <v>-0.32</v>
      </c>
      <c r="CC70">
        <v>2.69</v>
      </c>
      <c r="CD70">
        <v>20260411</v>
      </c>
      <c r="CE70">
        <v>20221228</v>
      </c>
      <c r="CF70">
        <v>7.88</v>
      </c>
      <c r="CG70" t="s">
        <v>138</v>
      </c>
      <c r="CH70" t="s">
        <v>138</v>
      </c>
      <c r="CI70" t="s">
        <v>152</v>
      </c>
      <c r="CJ70" s="2">
        <v>90.78</v>
      </c>
      <c r="CK70">
        <v>59.72</v>
      </c>
      <c r="CL70" t="s">
        <v>138</v>
      </c>
      <c r="CM70" s="2">
        <v>34.21</v>
      </c>
      <c r="CN70">
        <v>64.04</v>
      </c>
      <c r="CO70">
        <v>22.73</v>
      </c>
      <c r="CP70">
        <v>2.17</v>
      </c>
      <c r="CQ70">
        <v>26.38</v>
      </c>
      <c r="CR70">
        <v>42.87</v>
      </c>
      <c r="CS70">
        <v>9.69</v>
      </c>
      <c r="CT70">
        <v>10.5</v>
      </c>
      <c r="CU70">
        <v>4.81</v>
      </c>
      <c r="CV70">
        <v>31.3</v>
      </c>
      <c r="CW70" s="2">
        <v>14.13</v>
      </c>
      <c r="CX70" s="3">
        <v>7</v>
      </c>
      <c r="CY70">
        <v>2</v>
      </c>
      <c r="CZ70">
        <v>0.01</v>
      </c>
      <c r="DA70">
        <v>1.99</v>
      </c>
      <c r="DB70">
        <v>1.83</v>
      </c>
      <c r="DC70">
        <v>1.83</v>
      </c>
      <c r="DD70">
        <v>1.78</v>
      </c>
      <c r="DE70">
        <v>18.81</v>
      </c>
      <c r="DF70" s="2">
        <v>-1.68</v>
      </c>
      <c r="DG70" s="3">
        <v>-1.95</v>
      </c>
      <c r="DH70">
        <v>16731</v>
      </c>
      <c r="DI70">
        <v>8889</v>
      </c>
      <c r="DJ70" t="s">
        <v>780</v>
      </c>
      <c r="DK70" s="2">
        <v>32.3</v>
      </c>
      <c r="DL70">
        <v>2.36</v>
      </c>
      <c r="DM70">
        <v>4.08</v>
      </c>
      <c r="DN70">
        <v>-144.84</v>
      </c>
      <c r="DO70">
        <v>17.23</v>
      </c>
      <c r="DP70" s="2">
        <v>1.33</v>
      </c>
      <c r="DQ70" t="s">
        <v>781</v>
      </c>
      <c r="DR70">
        <v>7.58</v>
      </c>
      <c r="DS70">
        <v>3.97</v>
      </c>
      <c r="DT70">
        <v>2.39</v>
      </c>
      <c r="DU70">
        <v>-0.21</v>
      </c>
      <c r="DV70">
        <v>65.79</v>
      </c>
      <c r="DW70" s="2" t="s">
        <v>782</v>
      </c>
      <c r="DX70">
        <v>50.47</v>
      </c>
      <c r="DY70" s="2">
        <v>14.13</v>
      </c>
      <c r="DZ70">
        <v>12.93</v>
      </c>
      <c r="EA70" s="2">
        <v>2.17</v>
      </c>
      <c r="EB70" s="2">
        <v>4520</v>
      </c>
      <c r="EC70" t="s">
        <v>202</v>
      </c>
      <c r="ED70">
        <v>688475</v>
      </c>
      <c r="EE70" t="s">
        <v>138</v>
      </c>
      <c r="EF70" t="s">
        <v>138</v>
      </c>
      <c r="EG70" t="s">
        <v>138</v>
      </c>
    </row>
    <row r="71" spans="1:137">
      <c r="A71" t="str">
        <f>"688268"</f>
        <v>688268</v>
      </c>
      <c r="B71" t="s">
        <v>783</v>
      </c>
      <c r="C71">
        <v>2.27</v>
      </c>
      <c r="D71">
        <v>180.82</v>
      </c>
      <c r="E71">
        <v>4.02</v>
      </c>
      <c r="F71">
        <v>180.82</v>
      </c>
      <c r="G71">
        <v>180.94</v>
      </c>
      <c r="H71">
        <v>138959</v>
      </c>
      <c r="I71">
        <v>12</v>
      </c>
      <c r="J71">
        <v>-0.25</v>
      </c>
      <c r="K71">
        <v>11.59</v>
      </c>
      <c r="L71">
        <v>185.63</v>
      </c>
      <c r="M71">
        <v>200.85</v>
      </c>
      <c r="N71">
        <v>179</v>
      </c>
      <c r="O71">
        <v>176.8</v>
      </c>
      <c r="P71" s="2">
        <v>160.3</v>
      </c>
      <c r="Q71">
        <v>262801.69</v>
      </c>
      <c r="R71">
        <v>1.49</v>
      </c>
      <c r="S71" s="2" t="s">
        <v>647</v>
      </c>
      <c r="T71" t="s">
        <v>365</v>
      </c>
      <c r="U71">
        <v>12.36</v>
      </c>
      <c r="V71">
        <v>189.12</v>
      </c>
      <c r="W71">
        <v>68919</v>
      </c>
      <c r="X71">
        <v>70040</v>
      </c>
      <c r="Y71">
        <v>0.98</v>
      </c>
      <c r="Z71">
        <v>0</v>
      </c>
      <c r="AA71">
        <v>3</v>
      </c>
      <c r="AB71">
        <v>7</v>
      </c>
      <c r="AC71" t="s">
        <v>138</v>
      </c>
      <c r="AD71">
        <v>-28.57</v>
      </c>
      <c r="AE71">
        <v>0.59</v>
      </c>
      <c r="AF71">
        <v>0.56</v>
      </c>
      <c r="AG71">
        <v>1072.72</v>
      </c>
      <c r="AH71">
        <v>-16381.76</v>
      </c>
      <c r="AI71">
        <v>-1.73</v>
      </c>
      <c r="AJ71">
        <v>267423.16</v>
      </c>
      <c r="AK71">
        <v>7216.01</v>
      </c>
      <c r="AL71">
        <v>0</v>
      </c>
      <c r="AM71">
        <v>2.7</v>
      </c>
      <c r="AN71">
        <v>199.48</v>
      </c>
      <c r="AO71">
        <v>6.06</v>
      </c>
      <c r="AP71">
        <v>0.74</v>
      </c>
      <c r="AQ71" t="s">
        <v>138</v>
      </c>
      <c r="AR71">
        <v>1.47</v>
      </c>
      <c r="AS71" t="s">
        <v>138</v>
      </c>
      <c r="AT71" t="s">
        <v>138</v>
      </c>
      <c r="AU71">
        <v>1.2</v>
      </c>
      <c r="AV71" t="s">
        <v>784</v>
      </c>
      <c r="AW71" s="2" t="s">
        <v>785</v>
      </c>
      <c r="AX71">
        <v>2.01</v>
      </c>
      <c r="AY71">
        <v>2605</v>
      </c>
      <c r="AZ71">
        <v>6</v>
      </c>
      <c r="BA71">
        <v>20</v>
      </c>
      <c r="BB71">
        <v>31.12</v>
      </c>
      <c r="BC71">
        <v>82.28</v>
      </c>
      <c r="BD71">
        <v>84.56</v>
      </c>
      <c r="BE71">
        <v>79.76</v>
      </c>
      <c r="BF71">
        <v>166.38</v>
      </c>
      <c r="BG71">
        <v>258.2</v>
      </c>
      <c r="BH71">
        <v>98.71</v>
      </c>
      <c r="BI71">
        <v>215.07</v>
      </c>
      <c r="BJ71">
        <v>336.73</v>
      </c>
      <c r="BK71">
        <v>2</v>
      </c>
      <c r="BL71" t="s">
        <v>786</v>
      </c>
      <c r="BM71">
        <v>26.51</v>
      </c>
      <c r="BN71" t="s">
        <v>787</v>
      </c>
      <c r="BO71" t="s">
        <v>788</v>
      </c>
      <c r="BP71" s="2">
        <v>156.74</v>
      </c>
      <c r="BQ71">
        <v>156.74</v>
      </c>
      <c r="BR71">
        <v>-1.7</v>
      </c>
      <c r="BS71">
        <v>18.66</v>
      </c>
      <c r="BT71" t="s">
        <v>240</v>
      </c>
      <c r="BU71">
        <v>8</v>
      </c>
      <c r="BV71">
        <v>6</v>
      </c>
      <c r="BW71">
        <v>6</v>
      </c>
      <c r="BX71">
        <v>4.99</v>
      </c>
      <c r="BY71">
        <v>13.6</v>
      </c>
      <c r="BZ71">
        <v>1.24</v>
      </c>
      <c r="CA71">
        <v>6.97</v>
      </c>
      <c r="CB71">
        <v>-9.97</v>
      </c>
      <c r="CC71">
        <v>1.02</v>
      </c>
      <c r="CD71">
        <v>20260415</v>
      </c>
      <c r="CE71">
        <v>20191226</v>
      </c>
      <c r="CF71">
        <v>1.2</v>
      </c>
      <c r="CG71" t="s">
        <v>138</v>
      </c>
      <c r="CH71" t="s">
        <v>138</v>
      </c>
      <c r="CI71" t="s">
        <v>164</v>
      </c>
      <c r="CJ71" s="2">
        <v>35.83</v>
      </c>
      <c r="CK71">
        <v>20.13</v>
      </c>
      <c r="CL71">
        <v>0.52</v>
      </c>
      <c r="CM71" s="2">
        <v>42.37</v>
      </c>
      <c r="CN71">
        <v>17.09</v>
      </c>
      <c r="CO71">
        <v>10.62</v>
      </c>
      <c r="CP71">
        <v>1.44</v>
      </c>
      <c r="CQ71">
        <v>5.54</v>
      </c>
      <c r="CR71">
        <v>6.76</v>
      </c>
      <c r="CS71">
        <v>2.06</v>
      </c>
      <c r="CT71">
        <v>3.67</v>
      </c>
      <c r="CU71">
        <v>0.28</v>
      </c>
      <c r="CV71">
        <v>7.79</v>
      </c>
      <c r="CW71" s="2">
        <v>14.19</v>
      </c>
      <c r="CX71" s="3">
        <v>9.81</v>
      </c>
      <c r="CY71">
        <v>1.52</v>
      </c>
      <c r="CZ71">
        <v>0.06</v>
      </c>
      <c r="DA71">
        <v>1.61</v>
      </c>
      <c r="DB71">
        <v>1.28</v>
      </c>
      <c r="DC71">
        <v>1.35</v>
      </c>
      <c r="DD71">
        <v>1.22</v>
      </c>
      <c r="DE71">
        <v>8.9</v>
      </c>
      <c r="DF71" s="2">
        <v>2.61</v>
      </c>
      <c r="DG71" s="3">
        <v>-0.27</v>
      </c>
      <c r="DH71">
        <v>15042</v>
      </c>
      <c r="DI71">
        <v>3485</v>
      </c>
      <c r="DJ71" t="s">
        <v>789</v>
      </c>
      <c r="DK71" s="2">
        <v>-26.75</v>
      </c>
      <c r="DL71">
        <v>1.7</v>
      </c>
      <c r="DM71">
        <v>11.76</v>
      </c>
      <c r="DN71">
        <v>83.12</v>
      </c>
      <c r="DO71">
        <v>15.29</v>
      </c>
      <c r="DP71" s="2">
        <v>0.28</v>
      </c>
      <c r="DQ71" t="s">
        <v>790</v>
      </c>
      <c r="DR71">
        <v>15.38</v>
      </c>
      <c r="DS71">
        <v>6.49</v>
      </c>
      <c r="DT71">
        <v>7.42</v>
      </c>
      <c r="DU71">
        <v>2.18</v>
      </c>
      <c r="DV71">
        <v>57.01</v>
      </c>
      <c r="DW71" s="2" t="s">
        <v>791</v>
      </c>
      <c r="DX71">
        <v>30.87</v>
      </c>
      <c r="DY71" s="2">
        <v>10.73</v>
      </c>
      <c r="DZ71">
        <v>9.05</v>
      </c>
      <c r="EA71" s="2">
        <v>0.46</v>
      </c>
      <c r="EB71" s="2">
        <v>1243</v>
      </c>
      <c r="EC71" t="s">
        <v>202</v>
      </c>
      <c r="ED71">
        <v>688268</v>
      </c>
      <c r="EE71" t="s">
        <v>138</v>
      </c>
      <c r="EF71" t="s">
        <v>138</v>
      </c>
      <c r="EG71" t="s">
        <v>138</v>
      </c>
    </row>
    <row r="72" spans="1:137">
      <c r="A72" t="str">
        <f>"001287"</f>
        <v>001287</v>
      </c>
      <c r="B72" t="s">
        <v>792</v>
      </c>
      <c r="C72">
        <v>0.98</v>
      </c>
      <c r="D72">
        <v>27.9</v>
      </c>
      <c r="E72">
        <v>0.27</v>
      </c>
      <c r="F72">
        <v>27.9</v>
      </c>
      <c r="G72">
        <v>27.91</v>
      </c>
      <c r="H72">
        <v>255578</v>
      </c>
      <c r="I72">
        <v>102</v>
      </c>
      <c r="J72">
        <v>0.07</v>
      </c>
      <c r="K72">
        <v>3.36</v>
      </c>
      <c r="L72">
        <v>27.85</v>
      </c>
      <c r="M72">
        <v>28.3</v>
      </c>
      <c r="N72">
        <v>27.2</v>
      </c>
      <c r="O72">
        <v>27.63</v>
      </c>
      <c r="P72" s="2">
        <v>61.73</v>
      </c>
      <c r="Q72">
        <v>71094.98</v>
      </c>
      <c r="R72">
        <v>1.59</v>
      </c>
      <c r="S72" s="2" t="s">
        <v>793</v>
      </c>
      <c r="T72" t="s">
        <v>158</v>
      </c>
      <c r="U72">
        <v>3.98</v>
      </c>
      <c r="V72">
        <v>27.82</v>
      </c>
      <c r="W72">
        <v>123825</v>
      </c>
      <c r="X72">
        <v>131753</v>
      </c>
      <c r="Y72">
        <v>0.94</v>
      </c>
      <c r="Z72">
        <v>0</v>
      </c>
      <c r="AA72">
        <v>48</v>
      </c>
      <c r="AB72">
        <v>58</v>
      </c>
      <c r="AC72" t="s">
        <v>138</v>
      </c>
      <c r="AD72">
        <v>-18.03</v>
      </c>
      <c r="AE72">
        <v>0.41</v>
      </c>
      <c r="AF72">
        <v>0.12</v>
      </c>
      <c r="AG72">
        <v>325.27</v>
      </c>
      <c r="AH72">
        <v>4171.5</v>
      </c>
      <c r="AI72">
        <v>0.47</v>
      </c>
      <c r="AJ72">
        <v>105597.8</v>
      </c>
      <c r="AK72">
        <v>809.04</v>
      </c>
      <c r="AL72">
        <v>-0.49</v>
      </c>
      <c r="AM72">
        <v>0.77</v>
      </c>
      <c r="AN72" t="s">
        <v>138</v>
      </c>
      <c r="AO72">
        <v>2.63</v>
      </c>
      <c r="AP72">
        <v>0.09</v>
      </c>
      <c r="AQ72" t="s">
        <v>138</v>
      </c>
      <c r="AR72">
        <v>1.27</v>
      </c>
      <c r="AS72" t="s">
        <v>138</v>
      </c>
      <c r="AT72" t="s">
        <v>138</v>
      </c>
      <c r="AU72">
        <v>7.6</v>
      </c>
      <c r="AV72" t="s">
        <v>794</v>
      </c>
      <c r="AW72" s="2" t="s">
        <v>794</v>
      </c>
      <c r="AX72">
        <v>0.35</v>
      </c>
      <c r="AY72">
        <v>2740</v>
      </c>
      <c r="AZ72">
        <v>2</v>
      </c>
      <c r="BA72">
        <v>3.1</v>
      </c>
      <c r="BB72">
        <v>1.2</v>
      </c>
      <c r="BC72">
        <v>0.61</v>
      </c>
      <c r="BD72">
        <v>3.52</v>
      </c>
      <c r="BE72">
        <v>13.51</v>
      </c>
      <c r="BF72">
        <v>7.11</v>
      </c>
      <c r="BG72">
        <v>50.97</v>
      </c>
      <c r="BH72">
        <v>15.14</v>
      </c>
      <c r="BI72">
        <v>23.12</v>
      </c>
      <c r="BJ72">
        <v>76.17</v>
      </c>
      <c r="BK72">
        <v>6</v>
      </c>
      <c r="BL72" t="s">
        <v>795</v>
      </c>
      <c r="BM72">
        <v>8.11</v>
      </c>
      <c r="BN72" t="s">
        <v>796</v>
      </c>
      <c r="BO72" t="s">
        <v>797</v>
      </c>
      <c r="BP72" s="2">
        <v>60.72</v>
      </c>
      <c r="BQ72">
        <v>88.57</v>
      </c>
      <c r="BR72">
        <v>1.57</v>
      </c>
      <c r="BS72">
        <v>1.57</v>
      </c>
      <c r="BT72" t="s">
        <v>240</v>
      </c>
      <c r="BU72">
        <v>6</v>
      </c>
      <c r="BV72">
        <v>2</v>
      </c>
      <c r="BW72">
        <v>12</v>
      </c>
      <c r="BX72">
        <v>0.8</v>
      </c>
      <c r="BY72">
        <v>2.42</v>
      </c>
      <c r="BZ72">
        <v>-1.56</v>
      </c>
      <c r="CA72">
        <v>0.69</v>
      </c>
      <c r="CB72">
        <v>-1.41</v>
      </c>
      <c r="CC72">
        <v>2.57</v>
      </c>
      <c r="CD72">
        <v>20260422</v>
      </c>
      <c r="CE72">
        <v>20230410</v>
      </c>
      <c r="CF72">
        <v>7.6</v>
      </c>
      <c r="CG72" t="s">
        <v>138</v>
      </c>
      <c r="CH72" t="s">
        <v>138</v>
      </c>
      <c r="CI72" t="s">
        <v>371</v>
      </c>
      <c r="CJ72" s="2">
        <v>293.88</v>
      </c>
      <c r="CK72">
        <v>53.78</v>
      </c>
      <c r="CL72" t="s">
        <v>138</v>
      </c>
      <c r="CM72" s="2">
        <v>81.7</v>
      </c>
      <c r="CN72">
        <v>288.66</v>
      </c>
      <c r="CO72">
        <v>0.96</v>
      </c>
      <c r="CP72">
        <v>0.27</v>
      </c>
      <c r="CQ72">
        <v>234.92</v>
      </c>
      <c r="CR72">
        <v>22.67</v>
      </c>
      <c r="CS72">
        <v>91.94</v>
      </c>
      <c r="CT72">
        <v>147.12</v>
      </c>
      <c r="CU72">
        <v>11.35</v>
      </c>
      <c r="CV72">
        <v>31</v>
      </c>
      <c r="CW72" s="2">
        <v>505.98</v>
      </c>
      <c r="CX72" s="3">
        <v>491.43</v>
      </c>
      <c r="CY72">
        <v>3.11</v>
      </c>
      <c r="CZ72">
        <v>0.1</v>
      </c>
      <c r="DA72">
        <v>3.12</v>
      </c>
      <c r="DB72">
        <v>2.58</v>
      </c>
      <c r="DC72">
        <v>2.58</v>
      </c>
      <c r="DD72">
        <v>2.44</v>
      </c>
      <c r="DE72">
        <v>13.69</v>
      </c>
      <c r="DF72" s="2">
        <v>-51.34</v>
      </c>
      <c r="DG72" s="3">
        <v>-6.21</v>
      </c>
      <c r="DH72">
        <v>57624</v>
      </c>
      <c r="DI72">
        <v>5467</v>
      </c>
      <c r="DJ72" t="s">
        <v>798</v>
      </c>
      <c r="DK72" s="2">
        <v>73.06</v>
      </c>
      <c r="DL72">
        <v>33.29</v>
      </c>
      <c r="DM72">
        <v>3.94</v>
      </c>
      <c r="DN72">
        <v>-4.13</v>
      </c>
      <c r="DO72">
        <v>0.42</v>
      </c>
      <c r="DP72" s="2">
        <v>0.41</v>
      </c>
      <c r="DQ72" t="s">
        <v>799</v>
      </c>
      <c r="DR72">
        <v>7.08</v>
      </c>
      <c r="DS72">
        <v>4.08</v>
      </c>
      <c r="DT72">
        <v>1.8</v>
      </c>
      <c r="DU72">
        <v>-6.76</v>
      </c>
      <c r="DV72">
        <v>18.3</v>
      </c>
      <c r="DW72" s="2" t="s">
        <v>800</v>
      </c>
      <c r="DX72">
        <v>2.88</v>
      </c>
      <c r="DY72" s="2">
        <v>0.62</v>
      </c>
      <c r="DZ72">
        <v>0.51</v>
      </c>
      <c r="EA72" s="2">
        <v>0.65</v>
      </c>
      <c r="EB72" s="2">
        <v>1147</v>
      </c>
      <c r="EC72" t="s">
        <v>202</v>
      </c>
      <c r="ED72">
        <v>1287</v>
      </c>
      <c r="EE72" t="s">
        <v>138</v>
      </c>
      <c r="EF72" t="s">
        <v>138</v>
      </c>
      <c r="EG72" t="s">
        <v>138</v>
      </c>
    </row>
    <row r="73" spans="1:137">
      <c r="A73" t="str">
        <f>"001339"</f>
        <v>001339</v>
      </c>
      <c r="B73" t="s">
        <v>801</v>
      </c>
      <c r="C73">
        <v>2.54</v>
      </c>
      <c r="D73">
        <v>82.79</v>
      </c>
      <c r="E73">
        <v>2.05</v>
      </c>
      <c r="F73">
        <v>82.78</v>
      </c>
      <c r="G73">
        <v>82.79</v>
      </c>
      <c r="H73">
        <v>175303</v>
      </c>
      <c r="I73">
        <v>11</v>
      </c>
      <c r="J73">
        <v>-0.57</v>
      </c>
      <c r="K73">
        <v>14.08</v>
      </c>
      <c r="L73">
        <v>80</v>
      </c>
      <c r="M73">
        <v>84.79</v>
      </c>
      <c r="N73">
        <v>78</v>
      </c>
      <c r="O73">
        <v>80.74</v>
      </c>
      <c r="P73" s="2">
        <v>47.85</v>
      </c>
      <c r="Q73">
        <v>143986.62</v>
      </c>
      <c r="R73">
        <v>2.78</v>
      </c>
      <c r="S73" s="2" t="s">
        <v>451</v>
      </c>
      <c r="T73" t="s">
        <v>158</v>
      </c>
      <c r="U73">
        <v>8.41</v>
      </c>
      <c r="V73">
        <v>82.14</v>
      </c>
      <c r="W73">
        <v>80340</v>
      </c>
      <c r="X73">
        <v>94963</v>
      </c>
      <c r="Y73">
        <v>0.85</v>
      </c>
      <c r="Z73">
        <v>0</v>
      </c>
      <c r="AA73">
        <v>1</v>
      </c>
      <c r="AB73">
        <v>544</v>
      </c>
      <c r="AC73" t="s">
        <v>138</v>
      </c>
      <c r="AD73">
        <v>-96.17</v>
      </c>
      <c r="AE73">
        <v>0.15</v>
      </c>
      <c r="AF73">
        <v>0.11</v>
      </c>
      <c r="AG73">
        <v>315.08</v>
      </c>
      <c r="AH73">
        <v>5677.87</v>
      </c>
      <c r="AI73">
        <v>0.83</v>
      </c>
      <c r="AJ73">
        <v>153625.1</v>
      </c>
      <c r="AK73">
        <v>2863.2</v>
      </c>
      <c r="AL73">
        <v>0</v>
      </c>
      <c r="AM73">
        <v>1.86</v>
      </c>
      <c r="AN73">
        <v>28.41</v>
      </c>
      <c r="AO73">
        <v>8.23</v>
      </c>
      <c r="AP73">
        <v>0.43</v>
      </c>
      <c r="AQ73" t="s">
        <v>138</v>
      </c>
      <c r="AR73">
        <v>0.78</v>
      </c>
      <c r="AS73" t="s">
        <v>138</v>
      </c>
      <c r="AT73" t="s">
        <v>138</v>
      </c>
      <c r="AU73">
        <v>1.25</v>
      </c>
      <c r="AV73" t="s">
        <v>802</v>
      </c>
      <c r="AW73" s="2" t="s">
        <v>803</v>
      </c>
      <c r="AX73">
        <v>1.91</v>
      </c>
      <c r="AY73">
        <v>2764</v>
      </c>
      <c r="AZ73">
        <v>2</v>
      </c>
      <c r="BA73">
        <v>10</v>
      </c>
      <c r="BB73">
        <v>11.83</v>
      </c>
      <c r="BC73">
        <v>16.25</v>
      </c>
      <c r="BD73">
        <v>28.76</v>
      </c>
      <c r="BE73">
        <v>35.28</v>
      </c>
      <c r="BF73">
        <v>47.26</v>
      </c>
      <c r="BG73">
        <v>76.15</v>
      </c>
      <c r="BH73">
        <v>38.67</v>
      </c>
      <c r="BI73">
        <v>61.98</v>
      </c>
      <c r="BJ73">
        <v>92.92</v>
      </c>
      <c r="BK73">
        <v>6</v>
      </c>
      <c r="BL73" t="s">
        <v>804</v>
      </c>
      <c r="BM73">
        <v>21.15</v>
      </c>
      <c r="BN73" t="s">
        <v>805</v>
      </c>
      <c r="BO73" t="s">
        <v>806</v>
      </c>
      <c r="BP73" s="2">
        <v>85.59</v>
      </c>
      <c r="BQ73">
        <v>119.15</v>
      </c>
      <c r="BR73">
        <v>1.09</v>
      </c>
      <c r="BS73">
        <v>8.07</v>
      </c>
      <c r="BT73" t="s">
        <v>807</v>
      </c>
      <c r="BU73">
        <v>5</v>
      </c>
      <c r="BV73">
        <v>8</v>
      </c>
      <c r="BW73">
        <v>12</v>
      </c>
      <c r="BX73">
        <v>-0.92</v>
      </c>
      <c r="BY73">
        <v>5.02</v>
      </c>
      <c r="BZ73">
        <v>-3.39</v>
      </c>
      <c r="CA73">
        <v>1.73</v>
      </c>
      <c r="CB73">
        <v>-2.36</v>
      </c>
      <c r="CC73">
        <v>6.14</v>
      </c>
      <c r="CD73">
        <v>20260424</v>
      </c>
      <c r="CE73">
        <v>20220815</v>
      </c>
      <c r="CF73">
        <v>2.52</v>
      </c>
      <c r="CG73" t="s">
        <v>138</v>
      </c>
      <c r="CH73" t="s">
        <v>138</v>
      </c>
      <c r="CI73" t="s">
        <v>152</v>
      </c>
      <c r="CJ73" s="2">
        <v>91.12</v>
      </c>
      <c r="CK73">
        <v>23.62</v>
      </c>
      <c r="CL73">
        <v>2.87</v>
      </c>
      <c r="CM73" s="2">
        <v>70.93</v>
      </c>
      <c r="CN73">
        <v>82.33</v>
      </c>
      <c r="CO73">
        <v>5.77</v>
      </c>
      <c r="CP73">
        <v>0.38</v>
      </c>
      <c r="CQ73">
        <v>62.49</v>
      </c>
      <c r="CR73">
        <v>20</v>
      </c>
      <c r="CS73">
        <v>33.72</v>
      </c>
      <c r="CT73">
        <v>6.01</v>
      </c>
      <c r="CU73">
        <v>8.65</v>
      </c>
      <c r="CV73">
        <v>12.6</v>
      </c>
      <c r="CW73" s="2">
        <v>13.03</v>
      </c>
      <c r="CX73" s="3">
        <v>8.99</v>
      </c>
      <c r="CY73">
        <v>2.19</v>
      </c>
      <c r="CZ73">
        <v>0.03</v>
      </c>
      <c r="DA73">
        <v>2.19</v>
      </c>
      <c r="DB73">
        <v>1.99</v>
      </c>
      <c r="DC73">
        <v>1.09</v>
      </c>
      <c r="DD73">
        <v>1</v>
      </c>
      <c r="DE73">
        <v>7.94</v>
      </c>
      <c r="DF73" s="2">
        <v>-5.3</v>
      </c>
      <c r="DG73" s="3">
        <v>9.15</v>
      </c>
      <c r="DH73">
        <v>28749</v>
      </c>
      <c r="DI73">
        <v>2883</v>
      </c>
      <c r="DJ73" t="s">
        <v>808</v>
      </c>
      <c r="DK73" s="2">
        <v>159.13</v>
      </c>
      <c r="DL73">
        <v>52.96</v>
      </c>
      <c r="DM73">
        <v>8.84</v>
      </c>
      <c r="DN73">
        <v>-39.38</v>
      </c>
      <c r="DO73">
        <v>16.03</v>
      </c>
      <c r="DP73" s="2">
        <v>0.04</v>
      </c>
      <c r="DQ73" t="s">
        <v>809</v>
      </c>
      <c r="DR73">
        <v>9.36</v>
      </c>
      <c r="DS73">
        <v>4.99</v>
      </c>
      <c r="DT73">
        <v>3.15</v>
      </c>
      <c r="DU73">
        <v>-2.1</v>
      </c>
      <c r="DV73">
        <v>26.77</v>
      </c>
      <c r="DW73" s="2" t="s">
        <v>810</v>
      </c>
      <c r="DX73">
        <v>31.02</v>
      </c>
      <c r="DY73" s="2">
        <v>16.84</v>
      </c>
      <c r="DZ73">
        <v>15.28</v>
      </c>
      <c r="EA73" s="2">
        <v>0.46</v>
      </c>
      <c r="EB73" s="2">
        <v>1724</v>
      </c>
      <c r="EC73" t="s">
        <v>138</v>
      </c>
      <c r="ED73">
        <v>1339</v>
      </c>
      <c r="EE73" t="s">
        <v>138</v>
      </c>
      <c r="EF73" t="s">
        <v>138</v>
      </c>
      <c r="EG73" t="s">
        <v>138</v>
      </c>
    </row>
    <row r="74" spans="1:137">
      <c r="A74" t="str">
        <f>"002739"</f>
        <v>002739</v>
      </c>
      <c r="B74" t="s">
        <v>811</v>
      </c>
      <c r="C74">
        <v>-1.59</v>
      </c>
      <c r="D74">
        <v>9.89</v>
      </c>
      <c r="E74">
        <v>-0.16</v>
      </c>
      <c r="F74">
        <v>9.89</v>
      </c>
      <c r="G74">
        <v>9.9</v>
      </c>
      <c r="H74">
        <v>276657</v>
      </c>
      <c r="I74">
        <v>8</v>
      </c>
      <c r="J74">
        <v>0.1</v>
      </c>
      <c r="K74">
        <v>1.32</v>
      </c>
      <c r="L74">
        <v>9.91</v>
      </c>
      <c r="M74">
        <v>9.96</v>
      </c>
      <c r="N74">
        <v>9.75</v>
      </c>
      <c r="O74">
        <v>10.05</v>
      </c>
      <c r="P74" s="2">
        <v>60.07</v>
      </c>
      <c r="Q74">
        <v>27294.36</v>
      </c>
      <c r="R74">
        <v>1</v>
      </c>
      <c r="S74" s="2" t="s">
        <v>812</v>
      </c>
      <c r="T74" t="s">
        <v>215</v>
      </c>
      <c r="U74">
        <v>2.09</v>
      </c>
      <c r="V74">
        <v>9.87</v>
      </c>
      <c r="W74">
        <v>150130</v>
      </c>
      <c r="X74">
        <v>126527</v>
      </c>
      <c r="Y74">
        <v>1.19</v>
      </c>
      <c r="Z74">
        <v>0</v>
      </c>
      <c r="AA74">
        <v>170</v>
      </c>
      <c r="AB74">
        <v>951</v>
      </c>
      <c r="AC74" t="s">
        <v>138</v>
      </c>
      <c r="AD74">
        <v>-33.49</v>
      </c>
      <c r="AE74">
        <v>0.27</v>
      </c>
      <c r="AF74">
        <v>0.02</v>
      </c>
      <c r="AG74">
        <v>84.48</v>
      </c>
      <c r="AH74">
        <v>-3227.71</v>
      </c>
      <c r="AI74">
        <v>-0.24</v>
      </c>
      <c r="AJ74">
        <v>32757.65</v>
      </c>
      <c r="AK74">
        <v>784.38</v>
      </c>
      <c r="AL74">
        <v>0</v>
      </c>
      <c r="AM74">
        <v>2.39</v>
      </c>
      <c r="AN74" t="s">
        <v>138</v>
      </c>
      <c r="AO74">
        <v>4.13</v>
      </c>
      <c r="AP74">
        <v>0.06</v>
      </c>
      <c r="AQ74" t="s">
        <v>138</v>
      </c>
      <c r="AR74">
        <v>3.93</v>
      </c>
      <c r="AS74" t="s">
        <v>138</v>
      </c>
      <c r="AT74" t="s">
        <v>138</v>
      </c>
      <c r="AU74">
        <v>21</v>
      </c>
      <c r="AV74" t="s">
        <v>813</v>
      </c>
      <c r="AW74" s="2" t="s">
        <v>814</v>
      </c>
      <c r="AX74">
        <v>-2.22</v>
      </c>
      <c r="AY74">
        <v>2363</v>
      </c>
      <c r="AZ74">
        <v>-2</v>
      </c>
      <c r="BA74">
        <v>-0.99</v>
      </c>
      <c r="BB74">
        <v>-2.08</v>
      </c>
      <c r="BC74">
        <v>-3.98</v>
      </c>
      <c r="BD74">
        <v>-0.2</v>
      </c>
      <c r="BE74">
        <v>4.11</v>
      </c>
      <c r="BF74">
        <v>-13.02</v>
      </c>
      <c r="BG74">
        <v>-11.06</v>
      </c>
      <c r="BH74">
        <v>1.23</v>
      </c>
      <c r="BI74">
        <v>-12.63</v>
      </c>
      <c r="BJ74">
        <v>49.3</v>
      </c>
      <c r="BK74">
        <v>2</v>
      </c>
      <c r="BL74" t="s">
        <v>815</v>
      </c>
      <c r="BM74">
        <v>2.01</v>
      </c>
      <c r="BN74" t="s">
        <v>816</v>
      </c>
      <c r="BO74" t="s">
        <v>817</v>
      </c>
      <c r="BP74" s="2" t="s">
        <v>138</v>
      </c>
      <c r="BQ74" t="s">
        <v>138</v>
      </c>
      <c r="BR74">
        <v>0.32</v>
      </c>
      <c r="BS74">
        <v>-2.18</v>
      </c>
      <c r="BT74" t="s">
        <v>175</v>
      </c>
      <c r="BU74">
        <v>13</v>
      </c>
      <c r="BV74">
        <v>1</v>
      </c>
      <c r="BW74">
        <v>3</v>
      </c>
      <c r="BX74">
        <v>-1.39</v>
      </c>
      <c r="BY74">
        <v>-0.9</v>
      </c>
      <c r="BZ74">
        <v>-2.99</v>
      </c>
      <c r="CA74">
        <v>-1.79</v>
      </c>
      <c r="CB74">
        <v>-0.7</v>
      </c>
      <c r="CC74">
        <v>1.44</v>
      </c>
      <c r="CD74">
        <v>20260427</v>
      </c>
      <c r="CE74">
        <v>20150122</v>
      </c>
      <c r="CF74">
        <v>21.12</v>
      </c>
      <c r="CG74" t="s">
        <v>138</v>
      </c>
      <c r="CH74" t="s">
        <v>138</v>
      </c>
      <c r="CI74" t="s">
        <v>152</v>
      </c>
      <c r="CJ74" s="2">
        <v>228.14</v>
      </c>
      <c r="CK74">
        <v>76.17</v>
      </c>
      <c r="CL74">
        <v>0.96</v>
      </c>
      <c r="CM74" s="2">
        <v>66.2</v>
      </c>
      <c r="CN74">
        <v>83.35</v>
      </c>
      <c r="CO74">
        <v>13.95</v>
      </c>
      <c r="CP74">
        <v>7.53</v>
      </c>
      <c r="CQ74">
        <v>73.39</v>
      </c>
      <c r="CR74">
        <v>21.93</v>
      </c>
      <c r="CS74">
        <v>17.49</v>
      </c>
      <c r="CT74">
        <v>9.1</v>
      </c>
      <c r="CU74">
        <v>15.99</v>
      </c>
      <c r="CV74">
        <v>109.57</v>
      </c>
      <c r="CW74" s="2">
        <v>29.98</v>
      </c>
      <c r="CX74" s="3">
        <v>22.7</v>
      </c>
      <c r="CY74">
        <v>1.4</v>
      </c>
      <c r="CZ74">
        <v>0.02</v>
      </c>
      <c r="DA74">
        <v>1.42</v>
      </c>
      <c r="DB74">
        <v>0.87</v>
      </c>
      <c r="DC74">
        <v>0.87</v>
      </c>
      <c r="DD74">
        <v>0.61</v>
      </c>
      <c r="DE74">
        <v>-60.13</v>
      </c>
      <c r="DF74" s="2">
        <v>1.94</v>
      </c>
      <c r="DG74" s="3">
        <v>-10.9</v>
      </c>
      <c r="DH74">
        <v>135888</v>
      </c>
      <c r="DI74">
        <v>10144</v>
      </c>
      <c r="DJ74" t="s">
        <v>818</v>
      </c>
      <c r="DK74" s="2">
        <v>-89.53</v>
      </c>
      <c r="DL74">
        <v>-36.33</v>
      </c>
      <c r="DM74">
        <v>2.74</v>
      </c>
      <c r="DN74">
        <v>107.63</v>
      </c>
      <c r="DO74">
        <v>6.97</v>
      </c>
      <c r="DP74" s="2">
        <v>0</v>
      </c>
      <c r="DQ74" t="s">
        <v>819</v>
      </c>
      <c r="DR74">
        <v>3.61</v>
      </c>
      <c r="DS74">
        <v>5.19</v>
      </c>
      <c r="DT74">
        <v>-2.85</v>
      </c>
      <c r="DU74">
        <v>0.09</v>
      </c>
      <c r="DV74">
        <v>33.53</v>
      </c>
      <c r="DW74" s="2" t="s">
        <v>820</v>
      </c>
      <c r="DX74">
        <v>24.29</v>
      </c>
      <c r="DY74" s="2">
        <v>4.66</v>
      </c>
      <c r="DZ74">
        <v>2.91</v>
      </c>
      <c r="EA74" s="2">
        <v>0.17</v>
      </c>
      <c r="EB74" s="2">
        <v>10478</v>
      </c>
      <c r="EC74" t="s">
        <v>138</v>
      </c>
      <c r="ED74">
        <v>2739</v>
      </c>
      <c r="EE74" t="s">
        <v>138</v>
      </c>
      <c r="EF74" t="s">
        <v>138</v>
      </c>
      <c r="EG74" t="s">
        <v>138</v>
      </c>
    </row>
    <row r="75" spans="1:137">
      <c r="A75" t="str">
        <f>"002044"</f>
        <v>002044</v>
      </c>
      <c r="B75" t="s">
        <v>821</v>
      </c>
      <c r="C75">
        <v>0.58</v>
      </c>
      <c r="D75">
        <v>5.21</v>
      </c>
      <c r="E75">
        <v>0.03</v>
      </c>
      <c r="F75">
        <v>5.21</v>
      </c>
      <c r="G75">
        <v>5.22</v>
      </c>
      <c r="H75">
        <v>442018</v>
      </c>
      <c r="I75">
        <v>495</v>
      </c>
      <c r="J75">
        <v>0.19</v>
      </c>
      <c r="K75">
        <v>1.14</v>
      </c>
      <c r="L75">
        <v>5.14</v>
      </c>
      <c r="M75">
        <v>5.22</v>
      </c>
      <c r="N75">
        <v>5.13</v>
      </c>
      <c r="O75">
        <v>5.18</v>
      </c>
      <c r="P75" s="2">
        <v>294.93</v>
      </c>
      <c r="Q75">
        <v>22864.81</v>
      </c>
      <c r="R75">
        <v>0.81</v>
      </c>
      <c r="S75" s="2" t="s">
        <v>471</v>
      </c>
      <c r="T75" t="s">
        <v>430</v>
      </c>
      <c r="U75">
        <v>1.74</v>
      </c>
      <c r="V75">
        <v>5.17</v>
      </c>
      <c r="W75">
        <v>207003</v>
      </c>
      <c r="X75">
        <v>235015</v>
      </c>
      <c r="Y75">
        <v>0.88</v>
      </c>
      <c r="Z75">
        <v>0</v>
      </c>
      <c r="AA75">
        <v>535</v>
      </c>
      <c r="AB75">
        <v>7697</v>
      </c>
      <c r="AC75" t="s">
        <v>138</v>
      </c>
      <c r="AD75">
        <v>-47.33</v>
      </c>
      <c r="AE75">
        <v>0.93</v>
      </c>
      <c r="AF75">
        <v>0.05</v>
      </c>
      <c r="AG75">
        <v>486.4</v>
      </c>
      <c r="AH75">
        <v>1059.35</v>
      </c>
      <c r="AI75">
        <v>0.07</v>
      </c>
      <c r="AJ75">
        <v>40334.85</v>
      </c>
      <c r="AK75">
        <v>157.29</v>
      </c>
      <c r="AL75">
        <v>0</v>
      </c>
      <c r="AM75">
        <v>0.39</v>
      </c>
      <c r="AN75" t="s">
        <v>138</v>
      </c>
      <c r="AO75">
        <v>0.81</v>
      </c>
      <c r="AP75">
        <v>0.01</v>
      </c>
      <c r="AQ75" t="s">
        <v>138</v>
      </c>
      <c r="AR75">
        <v>1.66</v>
      </c>
      <c r="AS75" t="s">
        <v>138</v>
      </c>
      <c r="AT75" t="s">
        <v>138</v>
      </c>
      <c r="AU75">
        <v>38.74</v>
      </c>
      <c r="AV75" t="s">
        <v>822</v>
      </c>
      <c r="AW75" s="2" t="s">
        <v>823</v>
      </c>
      <c r="AX75">
        <v>-0.05</v>
      </c>
      <c r="AY75">
        <v>2349</v>
      </c>
      <c r="AZ75">
        <v>1</v>
      </c>
      <c r="BA75">
        <v>-1.52</v>
      </c>
      <c r="BB75">
        <v>-2.07</v>
      </c>
      <c r="BC75">
        <v>-3.34</v>
      </c>
      <c r="BD75">
        <v>-0.95</v>
      </c>
      <c r="BE75">
        <v>-7.95</v>
      </c>
      <c r="BF75">
        <v>-30.9</v>
      </c>
      <c r="BG75">
        <v>0</v>
      </c>
      <c r="BH75">
        <v>-7.46</v>
      </c>
      <c r="BI75">
        <v>-1.32</v>
      </c>
      <c r="BJ75">
        <v>85</v>
      </c>
      <c r="BK75">
        <v>6</v>
      </c>
      <c r="BL75" t="s">
        <v>824</v>
      </c>
      <c r="BM75">
        <v>1.53</v>
      </c>
      <c r="BN75" t="s">
        <v>825</v>
      </c>
      <c r="BO75" t="s">
        <v>826</v>
      </c>
      <c r="BP75" s="2">
        <v>65.52</v>
      </c>
      <c r="BQ75">
        <v>71.84</v>
      </c>
      <c r="BR75">
        <v>1.19</v>
      </c>
      <c r="BS75">
        <v>-0.76</v>
      </c>
      <c r="BT75" t="s">
        <v>221</v>
      </c>
      <c r="BU75">
        <v>13</v>
      </c>
      <c r="BV75">
        <v>1</v>
      </c>
      <c r="BW75">
        <v>10</v>
      </c>
      <c r="BX75">
        <v>-0.77</v>
      </c>
      <c r="BY75">
        <v>0.77</v>
      </c>
      <c r="BZ75">
        <v>-0.97</v>
      </c>
      <c r="CA75">
        <v>-0.19</v>
      </c>
      <c r="CB75">
        <v>-0.19</v>
      </c>
      <c r="CC75">
        <v>1.56</v>
      </c>
      <c r="CD75">
        <v>20251031</v>
      </c>
      <c r="CE75">
        <v>20050518</v>
      </c>
      <c r="CF75">
        <v>39.14</v>
      </c>
      <c r="CG75" t="s">
        <v>138</v>
      </c>
      <c r="CH75" t="s">
        <v>138</v>
      </c>
      <c r="CI75" t="s">
        <v>371</v>
      </c>
      <c r="CJ75" s="2">
        <v>195.68</v>
      </c>
      <c r="CK75">
        <v>79.08</v>
      </c>
      <c r="CL75">
        <v>8.16</v>
      </c>
      <c r="CM75" s="2">
        <v>55.42</v>
      </c>
      <c r="CN75">
        <v>65.18</v>
      </c>
      <c r="CO75">
        <v>16.74</v>
      </c>
      <c r="CP75">
        <v>3.66</v>
      </c>
      <c r="CQ75">
        <v>82.51</v>
      </c>
      <c r="CR75">
        <v>20.11</v>
      </c>
      <c r="CS75">
        <v>1.69</v>
      </c>
      <c r="CT75">
        <v>36.09</v>
      </c>
      <c r="CU75">
        <v>13.29</v>
      </c>
      <c r="CV75">
        <v>22.27</v>
      </c>
      <c r="CW75" s="2">
        <v>69.25</v>
      </c>
      <c r="CX75" s="3">
        <v>42.71</v>
      </c>
      <c r="CY75">
        <v>1.64</v>
      </c>
      <c r="CZ75">
        <v>0.01</v>
      </c>
      <c r="DA75">
        <v>1.38</v>
      </c>
      <c r="DB75">
        <v>0.91</v>
      </c>
      <c r="DC75">
        <v>0.52</v>
      </c>
      <c r="DD75">
        <v>0.12</v>
      </c>
      <c r="DE75">
        <v>15.2</v>
      </c>
      <c r="DF75" s="2">
        <v>-1.82</v>
      </c>
      <c r="DG75" s="3">
        <v>-10.95</v>
      </c>
      <c r="DH75">
        <v>151986</v>
      </c>
      <c r="DI75">
        <v>18955</v>
      </c>
      <c r="DJ75" t="s">
        <v>827</v>
      </c>
      <c r="DK75" s="2">
        <v>110.53</v>
      </c>
      <c r="DL75">
        <v>-3.01</v>
      </c>
      <c r="DM75">
        <v>2.58</v>
      </c>
      <c r="DN75">
        <v>-112.13</v>
      </c>
      <c r="DO75">
        <v>2.94</v>
      </c>
      <c r="DP75" s="2">
        <v>0.26</v>
      </c>
      <c r="DQ75" t="s">
        <v>828</v>
      </c>
      <c r="DR75">
        <v>2.02</v>
      </c>
      <c r="DS75">
        <v>0.57</v>
      </c>
      <c r="DT75">
        <v>0.39</v>
      </c>
      <c r="DU75">
        <v>-0.05</v>
      </c>
      <c r="DV75">
        <v>42.17</v>
      </c>
      <c r="DW75" s="2" t="s">
        <v>829</v>
      </c>
      <c r="DX75">
        <v>38.33</v>
      </c>
      <c r="DY75" s="2">
        <v>2.37</v>
      </c>
      <c r="DZ75">
        <v>1.32</v>
      </c>
      <c r="EA75" s="2">
        <v>0.37</v>
      </c>
      <c r="EB75" s="2">
        <v>38253</v>
      </c>
      <c r="EC75" t="s">
        <v>138</v>
      </c>
      <c r="ED75">
        <v>2044</v>
      </c>
      <c r="EE75" t="s">
        <v>138</v>
      </c>
      <c r="EF75" t="s">
        <v>138</v>
      </c>
      <c r="EG75" t="s">
        <v>138</v>
      </c>
    </row>
    <row r="76" spans="1:137">
      <c r="A76" t="str">
        <f>"601187"</f>
        <v>601187</v>
      </c>
      <c r="B76" t="s">
        <v>830</v>
      </c>
      <c r="C76">
        <v>-1.42</v>
      </c>
      <c r="D76">
        <v>7.63</v>
      </c>
      <c r="E76">
        <v>-0.11</v>
      </c>
      <c r="F76">
        <v>7.63</v>
      </c>
      <c r="G76">
        <v>7.64</v>
      </c>
      <c r="H76">
        <v>130520</v>
      </c>
      <c r="I76">
        <v>5</v>
      </c>
      <c r="J76">
        <v>0</v>
      </c>
      <c r="K76">
        <v>0.5</v>
      </c>
      <c r="L76">
        <v>7.74</v>
      </c>
      <c r="M76">
        <v>7.86</v>
      </c>
      <c r="N76">
        <v>7.62</v>
      </c>
      <c r="O76">
        <v>7.74</v>
      </c>
      <c r="P76" s="2">
        <v>7.79</v>
      </c>
      <c r="Q76">
        <v>10088.94</v>
      </c>
      <c r="R76">
        <v>1.17</v>
      </c>
      <c r="S76" s="2" t="s">
        <v>831</v>
      </c>
      <c r="T76" t="s">
        <v>145</v>
      </c>
      <c r="U76">
        <v>3.1</v>
      </c>
      <c r="V76">
        <v>7.73</v>
      </c>
      <c r="W76">
        <v>81040</v>
      </c>
      <c r="X76">
        <v>49480</v>
      </c>
      <c r="Y76">
        <v>1.64</v>
      </c>
      <c r="Z76">
        <v>0</v>
      </c>
      <c r="AA76">
        <v>595</v>
      </c>
      <c r="AB76">
        <v>215</v>
      </c>
      <c r="AC76" t="s">
        <v>138</v>
      </c>
      <c r="AD76">
        <v>78.98</v>
      </c>
      <c r="AE76">
        <v>0.45</v>
      </c>
      <c r="AF76">
        <v>0.02</v>
      </c>
      <c r="AG76">
        <v>31.77</v>
      </c>
      <c r="AH76">
        <v>-2973.57</v>
      </c>
      <c r="AI76">
        <v>-0.33</v>
      </c>
      <c r="AJ76">
        <v>13717.93</v>
      </c>
      <c r="AK76">
        <v>86.61</v>
      </c>
      <c r="AL76">
        <v>0</v>
      </c>
      <c r="AM76">
        <v>0.63</v>
      </c>
      <c r="AN76" t="s">
        <v>138</v>
      </c>
      <c r="AO76">
        <v>1.46</v>
      </c>
      <c r="AP76">
        <v>0.01</v>
      </c>
      <c r="AQ76" t="s">
        <v>138</v>
      </c>
      <c r="AR76">
        <v>2.48</v>
      </c>
      <c r="AS76" t="s">
        <v>138</v>
      </c>
      <c r="AT76" t="s">
        <v>138</v>
      </c>
      <c r="AU76">
        <v>26.33</v>
      </c>
      <c r="AV76" t="s">
        <v>832</v>
      </c>
      <c r="AW76" s="2" t="s">
        <v>833</v>
      </c>
      <c r="AX76">
        <v>-1.69</v>
      </c>
      <c r="AY76">
        <v>1521</v>
      </c>
      <c r="AZ76">
        <v>-2</v>
      </c>
      <c r="BA76">
        <v>-3.25</v>
      </c>
      <c r="BB76">
        <v>-1.68</v>
      </c>
      <c r="BC76">
        <v>-1.55</v>
      </c>
      <c r="BD76">
        <v>0.8</v>
      </c>
      <c r="BE76">
        <v>2.97</v>
      </c>
      <c r="BF76">
        <v>8.54</v>
      </c>
      <c r="BG76">
        <v>31.55</v>
      </c>
      <c r="BH76">
        <v>-0.26</v>
      </c>
      <c r="BI76">
        <v>3.95</v>
      </c>
      <c r="BJ76">
        <v>52.21</v>
      </c>
      <c r="BK76">
        <v>1</v>
      </c>
      <c r="BL76" t="s">
        <v>834</v>
      </c>
      <c r="BM76">
        <v>1.1</v>
      </c>
      <c r="BN76" t="s">
        <v>835</v>
      </c>
      <c r="BO76" t="s">
        <v>836</v>
      </c>
      <c r="BP76" s="2">
        <v>7.86</v>
      </c>
      <c r="BQ76">
        <v>7.87</v>
      </c>
      <c r="BR76">
        <v>0.55</v>
      </c>
      <c r="BS76">
        <v>-2.05</v>
      </c>
      <c r="BT76" t="s">
        <v>163</v>
      </c>
      <c r="BU76">
        <v>10</v>
      </c>
      <c r="BV76">
        <v>12</v>
      </c>
      <c r="BW76">
        <v>12</v>
      </c>
      <c r="BX76">
        <v>0</v>
      </c>
      <c r="BY76">
        <v>1.55</v>
      </c>
      <c r="BZ76">
        <v>-1.55</v>
      </c>
      <c r="CA76">
        <v>-0.13</v>
      </c>
      <c r="CB76">
        <v>-2.93</v>
      </c>
      <c r="CC76">
        <v>0.13</v>
      </c>
      <c r="CD76">
        <v>20260128</v>
      </c>
      <c r="CE76">
        <v>20201027</v>
      </c>
      <c r="CF76">
        <v>26.39</v>
      </c>
      <c r="CG76" t="s">
        <v>138</v>
      </c>
      <c r="CH76" t="s">
        <v>138</v>
      </c>
      <c r="CI76" t="s">
        <v>371</v>
      </c>
      <c r="CJ76" s="2">
        <v>4425.58</v>
      </c>
      <c r="CK76">
        <v>323.06</v>
      </c>
      <c r="CL76">
        <v>8</v>
      </c>
      <c r="CM76" s="2">
        <v>92.52</v>
      </c>
      <c r="CN76">
        <v>0</v>
      </c>
      <c r="CO76">
        <v>7.23</v>
      </c>
      <c r="CP76">
        <v>7.59</v>
      </c>
      <c r="CQ76">
        <v>0</v>
      </c>
      <c r="CR76">
        <v>257.38</v>
      </c>
      <c r="CS76">
        <v>0</v>
      </c>
      <c r="CT76">
        <v>0</v>
      </c>
      <c r="CU76" t="s">
        <v>138</v>
      </c>
      <c r="CV76">
        <v>67.86</v>
      </c>
      <c r="CW76" s="2">
        <v>42.87</v>
      </c>
      <c r="CX76" s="3">
        <v>21.95</v>
      </c>
      <c r="CY76">
        <v>20.92</v>
      </c>
      <c r="CZ76">
        <v>9.73</v>
      </c>
      <c r="DA76">
        <v>20.96</v>
      </c>
      <c r="DB76">
        <v>20.26</v>
      </c>
      <c r="DC76">
        <v>19.39</v>
      </c>
      <c r="DD76">
        <v>19.33</v>
      </c>
      <c r="DE76">
        <v>98.22</v>
      </c>
      <c r="DF76" s="2">
        <v>-37.47</v>
      </c>
      <c r="DG76" s="3">
        <v>-27.09</v>
      </c>
      <c r="DH76">
        <v>40830</v>
      </c>
      <c r="DI76">
        <v>28956</v>
      </c>
      <c r="DJ76" t="s">
        <v>837</v>
      </c>
      <c r="DK76" s="2">
        <v>0.25</v>
      </c>
      <c r="DL76">
        <v>3.02</v>
      </c>
      <c r="DM76">
        <v>0.76</v>
      </c>
      <c r="DN76">
        <v>-5.37</v>
      </c>
      <c r="DO76">
        <v>4.7</v>
      </c>
      <c r="DP76" s="2">
        <v>3.88</v>
      </c>
      <c r="DQ76" t="s">
        <v>838</v>
      </c>
      <c r="DR76">
        <v>10.06</v>
      </c>
      <c r="DS76">
        <v>2.57</v>
      </c>
      <c r="DT76">
        <v>3.72</v>
      </c>
      <c r="DU76">
        <v>-1.42</v>
      </c>
      <c r="DV76">
        <v>7.31</v>
      </c>
      <c r="DW76" s="2" t="s">
        <v>839</v>
      </c>
      <c r="DX76">
        <v>48.8</v>
      </c>
      <c r="DY76" s="2">
        <v>48.8</v>
      </c>
      <c r="DZ76">
        <v>47.25</v>
      </c>
      <c r="EA76" s="2" t="s">
        <v>138</v>
      </c>
      <c r="EB76" s="2">
        <v>3807</v>
      </c>
      <c r="EC76" t="s">
        <v>138</v>
      </c>
      <c r="ED76">
        <v>601187</v>
      </c>
      <c r="EE76" t="s">
        <v>138</v>
      </c>
      <c r="EF76" t="s">
        <v>138</v>
      </c>
      <c r="EG76" t="s">
        <v>138</v>
      </c>
    </row>
    <row r="77" spans="1:137">
      <c r="A77" t="str">
        <f>"688123"</f>
        <v>688123</v>
      </c>
      <c r="B77" t="s">
        <v>840</v>
      </c>
      <c r="C77">
        <v>3.46</v>
      </c>
      <c r="D77">
        <v>124.98</v>
      </c>
      <c r="E77">
        <v>4.18</v>
      </c>
      <c r="F77">
        <v>124.98</v>
      </c>
      <c r="G77">
        <v>124.99</v>
      </c>
      <c r="H77">
        <v>98005</v>
      </c>
      <c r="I77">
        <v>7</v>
      </c>
      <c r="J77">
        <v>0.47</v>
      </c>
      <c r="K77">
        <v>6.19</v>
      </c>
      <c r="L77">
        <v>123</v>
      </c>
      <c r="M77">
        <v>128.79</v>
      </c>
      <c r="N77">
        <v>121.68</v>
      </c>
      <c r="O77">
        <v>120.8</v>
      </c>
      <c r="P77" s="2">
        <v>54.41</v>
      </c>
      <c r="Q77">
        <v>122522.64</v>
      </c>
      <c r="R77">
        <v>1.71</v>
      </c>
      <c r="S77" s="2" t="s">
        <v>204</v>
      </c>
      <c r="T77" t="s">
        <v>192</v>
      </c>
      <c r="U77">
        <v>5.89</v>
      </c>
      <c r="V77">
        <v>125.02</v>
      </c>
      <c r="W77">
        <v>43135</v>
      </c>
      <c r="X77">
        <v>54870</v>
      </c>
      <c r="Y77">
        <v>0.79</v>
      </c>
      <c r="Z77">
        <v>0</v>
      </c>
      <c r="AA77">
        <v>2</v>
      </c>
      <c r="AB77">
        <v>8</v>
      </c>
      <c r="AC77" t="s">
        <v>138</v>
      </c>
      <c r="AD77">
        <v>-43.16</v>
      </c>
      <c r="AE77">
        <v>0.54</v>
      </c>
      <c r="AF77">
        <v>0.16</v>
      </c>
      <c r="AG77">
        <v>1474.55</v>
      </c>
      <c r="AH77">
        <v>13643.27</v>
      </c>
      <c r="AI77">
        <v>0.9</v>
      </c>
      <c r="AJ77">
        <v>118836.28</v>
      </c>
      <c r="AK77">
        <v>1148.45</v>
      </c>
      <c r="AL77">
        <v>0</v>
      </c>
      <c r="AM77">
        <v>0.97</v>
      </c>
      <c r="AN77" t="s">
        <v>138</v>
      </c>
      <c r="AO77">
        <v>2.36</v>
      </c>
      <c r="AP77">
        <v>0.08</v>
      </c>
      <c r="AQ77" t="s">
        <v>138</v>
      </c>
      <c r="AR77">
        <v>2.58</v>
      </c>
      <c r="AS77" t="s">
        <v>138</v>
      </c>
      <c r="AT77" t="s">
        <v>138</v>
      </c>
      <c r="AU77">
        <v>1.58</v>
      </c>
      <c r="AV77" t="s">
        <v>841</v>
      </c>
      <c r="AW77" s="2" t="s">
        <v>841</v>
      </c>
      <c r="AX77">
        <v>3.19</v>
      </c>
      <c r="AY77">
        <v>2569</v>
      </c>
      <c r="AZ77">
        <v>1</v>
      </c>
      <c r="BA77">
        <v>-0.32</v>
      </c>
      <c r="BB77">
        <v>-0.16</v>
      </c>
      <c r="BC77">
        <v>4.9</v>
      </c>
      <c r="BD77">
        <v>8.23</v>
      </c>
      <c r="BE77">
        <v>17.15</v>
      </c>
      <c r="BF77">
        <v>-29.38</v>
      </c>
      <c r="BG77">
        <v>87.89</v>
      </c>
      <c r="BH77">
        <v>21.9</v>
      </c>
      <c r="BI77">
        <v>0.1</v>
      </c>
      <c r="BJ77">
        <v>189.15</v>
      </c>
      <c r="BK77">
        <v>0</v>
      </c>
      <c r="BL77" t="s">
        <v>842</v>
      </c>
      <c r="BM77">
        <v>8.12</v>
      </c>
      <c r="BN77" t="s">
        <v>843</v>
      </c>
      <c r="BO77" t="s">
        <v>844</v>
      </c>
      <c r="BP77" s="2">
        <v>52.89</v>
      </c>
      <c r="BQ77">
        <v>52.89</v>
      </c>
      <c r="BR77">
        <v>2.5</v>
      </c>
      <c r="BS77">
        <v>2.34</v>
      </c>
      <c r="BT77" t="s">
        <v>142</v>
      </c>
      <c r="BU77">
        <v>11</v>
      </c>
      <c r="BV77">
        <v>14</v>
      </c>
      <c r="BW77">
        <v>10</v>
      </c>
      <c r="BX77">
        <v>1.82</v>
      </c>
      <c r="BY77">
        <v>6.61</v>
      </c>
      <c r="BZ77">
        <v>0.73</v>
      </c>
      <c r="CA77">
        <v>3.49</v>
      </c>
      <c r="CB77">
        <v>-2.96</v>
      </c>
      <c r="CC77">
        <v>2.71</v>
      </c>
      <c r="CD77">
        <v>20260321</v>
      </c>
      <c r="CE77">
        <v>20191223</v>
      </c>
      <c r="CF77">
        <v>1.58</v>
      </c>
      <c r="CG77" t="s">
        <v>138</v>
      </c>
      <c r="CH77" t="s">
        <v>138</v>
      </c>
      <c r="CI77" t="s">
        <v>164</v>
      </c>
      <c r="CJ77" s="2">
        <v>27.48</v>
      </c>
      <c r="CK77">
        <v>26.23</v>
      </c>
      <c r="CL77">
        <v>-0.51</v>
      </c>
      <c r="CM77" s="2">
        <v>6.39</v>
      </c>
      <c r="CN77">
        <v>22.25</v>
      </c>
      <c r="CO77">
        <v>2.51</v>
      </c>
      <c r="CP77">
        <v>0.12</v>
      </c>
      <c r="CQ77">
        <v>1.65</v>
      </c>
      <c r="CR77">
        <v>9.5</v>
      </c>
      <c r="CS77">
        <v>2.82</v>
      </c>
      <c r="CT77">
        <v>1.42</v>
      </c>
      <c r="CU77">
        <v>0</v>
      </c>
      <c r="CV77">
        <v>12.19</v>
      </c>
      <c r="CW77" s="2">
        <v>12.21</v>
      </c>
      <c r="CX77" s="3">
        <v>5.22</v>
      </c>
      <c r="CY77">
        <v>3.8</v>
      </c>
      <c r="CZ77">
        <v>0.25</v>
      </c>
      <c r="DA77">
        <v>3.8</v>
      </c>
      <c r="DB77">
        <v>3.56</v>
      </c>
      <c r="DC77">
        <v>3.64</v>
      </c>
      <c r="DD77">
        <v>3.31</v>
      </c>
      <c r="DE77">
        <v>10.92</v>
      </c>
      <c r="DF77" s="2">
        <v>3.99</v>
      </c>
      <c r="DG77" s="3">
        <v>1.42</v>
      </c>
      <c r="DH77">
        <v>23361</v>
      </c>
      <c r="DI77">
        <v>5168</v>
      </c>
      <c r="DJ77" t="s">
        <v>845</v>
      </c>
      <c r="DK77" s="2">
        <v>25.25</v>
      </c>
      <c r="DL77">
        <v>18.77</v>
      </c>
      <c r="DM77">
        <v>7.54</v>
      </c>
      <c r="DN77">
        <v>49.56</v>
      </c>
      <c r="DO77">
        <v>16.2</v>
      </c>
      <c r="DP77" s="2">
        <v>0.58</v>
      </c>
      <c r="DQ77" t="s">
        <v>846</v>
      </c>
      <c r="DR77">
        <v>16.57</v>
      </c>
      <c r="DS77">
        <v>7.7</v>
      </c>
      <c r="DT77">
        <v>6.9</v>
      </c>
      <c r="DU77">
        <v>2.52</v>
      </c>
      <c r="DV77">
        <v>93.73</v>
      </c>
      <c r="DW77" s="2" t="s">
        <v>847</v>
      </c>
      <c r="DX77">
        <v>57.29</v>
      </c>
      <c r="DY77" s="2">
        <v>31.1</v>
      </c>
      <c r="DZ77">
        <v>29.14</v>
      </c>
      <c r="EA77" s="2">
        <v>2.08</v>
      </c>
      <c r="EB77" s="2">
        <v>352</v>
      </c>
      <c r="EC77" t="s">
        <v>202</v>
      </c>
      <c r="ED77">
        <v>688123</v>
      </c>
      <c r="EE77" t="s">
        <v>138</v>
      </c>
      <c r="EF77" t="s">
        <v>138</v>
      </c>
      <c r="EG77" t="s">
        <v>138</v>
      </c>
    </row>
    <row r="78" spans="1:137">
      <c r="A78" t="str">
        <f>"513100"</f>
        <v>513100</v>
      </c>
      <c r="B78" t="s">
        <v>848</v>
      </c>
      <c r="C78">
        <v>1.42</v>
      </c>
      <c r="D78">
        <v>1.934</v>
      </c>
      <c r="E78">
        <v>0.027</v>
      </c>
      <c r="F78">
        <v>1.934</v>
      </c>
      <c r="G78">
        <v>1.935</v>
      </c>
      <c r="H78">
        <v>2287451</v>
      </c>
      <c r="I78">
        <v>30</v>
      </c>
      <c r="J78">
        <v>-0.09</v>
      </c>
      <c r="K78">
        <v>2.42</v>
      </c>
      <c r="L78">
        <v>1.93</v>
      </c>
      <c r="M78">
        <v>1.939</v>
      </c>
      <c r="N78">
        <v>1.929</v>
      </c>
      <c r="O78">
        <v>1.907</v>
      </c>
      <c r="P78" s="2" t="s">
        <v>138</v>
      </c>
      <c r="Q78">
        <v>44277.73</v>
      </c>
      <c r="R78">
        <v>1.62</v>
      </c>
      <c r="T78" t="s">
        <v>849</v>
      </c>
      <c r="U78">
        <v>0.52</v>
      </c>
      <c r="V78">
        <v>1.936</v>
      </c>
      <c r="W78">
        <v>1085661</v>
      </c>
      <c r="X78">
        <v>1201790</v>
      </c>
      <c r="Y78">
        <v>0.9</v>
      </c>
      <c r="Z78">
        <v>3.27</v>
      </c>
      <c r="AA78">
        <v>44260</v>
      </c>
      <c r="AB78">
        <v>28521</v>
      </c>
      <c r="AC78" t="s">
        <v>138</v>
      </c>
      <c r="AD78">
        <v>-40.88</v>
      </c>
      <c r="AE78">
        <v>0.69</v>
      </c>
      <c r="AF78">
        <v>0.06</v>
      </c>
      <c r="AG78">
        <v>174.15</v>
      </c>
      <c r="AH78">
        <v>1715.28</v>
      </c>
      <c r="AI78">
        <v>0.09</v>
      </c>
      <c r="AJ78">
        <v>37070.58</v>
      </c>
      <c r="AK78" t="s">
        <v>138</v>
      </c>
      <c r="AL78">
        <v>0</v>
      </c>
      <c r="AM78" t="s">
        <v>138</v>
      </c>
      <c r="AN78" t="s">
        <v>138</v>
      </c>
      <c r="AO78" t="s">
        <v>138</v>
      </c>
      <c r="AP78" t="s">
        <v>138</v>
      </c>
      <c r="AQ78" t="s">
        <v>138</v>
      </c>
      <c r="AR78" t="s">
        <v>138</v>
      </c>
      <c r="AS78" t="s">
        <v>138</v>
      </c>
      <c r="AT78" t="s">
        <v>138</v>
      </c>
      <c r="AU78" t="s">
        <v>138</v>
      </c>
      <c r="AV78" t="s">
        <v>138</v>
      </c>
      <c r="AW78" s="2" t="s">
        <v>850</v>
      </c>
      <c r="AX78">
        <v>1.15</v>
      </c>
      <c r="AY78">
        <v>2586</v>
      </c>
      <c r="AZ78">
        <v>5</v>
      </c>
      <c r="BA78">
        <v>0.1</v>
      </c>
      <c r="BB78">
        <v>1.99</v>
      </c>
      <c r="BC78">
        <v>2.33</v>
      </c>
      <c r="BD78">
        <v>7.56</v>
      </c>
      <c r="BE78">
        <v>13.23</v>
      </c>
      <c r="BF78">
        <v>1.74</v>
      </c>
      <c r="BG78">
        <v>38.34</v>
      </c>
      <c r="BH78">
        <v>15.53</v>
      </c>
      <c r="BI78">
        <v>1.58</v>
      </c>
      <c r="BJ78">
        <v>39.35</v>
      </c>
      <c r="BK78">
        <v>0</v>
      </c>
      <c r="BL78" t="s">
        <v>138</v>
      </c>
      <c r="BM78" t="s">
        <v>138</v>
      </c>
      <c r="BN78" t="s">
        <v>138</v>
      </c>
      <c r="BO78" t="s">
        <v>851</v>
      </c>
      <c r="BP78" s="2" t="s">
        <v>138</v>
      </c>
      <c r="BQ78" t="s">
        <v>138</v>
      </c>
      <c r="BR78">
        <v>1.19</v>
      </c>
      <c r="BS78">
        <v>1.42</v>
      </c>
      <c r="BT78" t="s">
        <v>240</v>
      </c>
      <c r="BU78">
        <v>5</v>
      </c>
      <c r="BV78">
        <v>2</v>
      </c>
      <c r="BW78">
        <v>10</v>
      </c>
      <c r="BX78">
        <v>1.21</v>
      </c>
      <c r="BY78">
        <v>1.68</v>
      </c>
      <c r="BZ78">
        <v>1.15</v>
      </c>
      <c r="CA78">
        <v>1.52</v>
      </c>
      <c r="CB78">
        <v>-0.26</v>
      </c>
      <c r="CC78">
        <v>0.26</v>
      </c>
      <c r="CD78">
        <v>20260424</v>
      </c>
      <c r="CE78">
        <v>20130515</v>
      </c>
      <c r="CF78">
        <v>94.66</v>
      </c>
      <c r="CG78" t="s">
        <v>138</v>
      </c>
      <c r="CH78" t="s">
        <v>138</v>
      </c>
      <c r="CI78" t="s">
        <v>138</v>
      </c>
      <c r="CJ78" s="2">
        <v>0</v>
      </c>
      <c r="CK78">
        <v>0</v>
      </c>
      <c r="CL78" t="s">
        <v>138</v>
      </c>
      <c r="CM78" s="2">
        <v>0</v>
      </c>
      <c r="CN78">
        <v>0</v>
      </c>
      <c r="CO78">
        <v>0</v>
      </c>
      <c r="CP78">
        <v>0</v>
      </c>
      <c r="CQ78">
        <v>0</v>
      </c>
      <c r="CR78" t="s">
        <v>138</v>
      </c>
      <c r="CS78">
        <v>0</v>
      </c>
      <c r="CT78">
        <v>0</v>
      </c>
      <c r="CU78" t="s">
        <v>138</v>
      </c>
      <c r="CV78">
        <v>0</v>
      </c>
      <c r="CW78" s="2">
        <v>0</v>
      </c>
      <c r="CX78" s="3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 t="s">
        <v>138</v>
      </c>
      <c r="DE78">
        <v>0</v>
      </c>
      <c r="DF78" s="2">
        <v>0</v>
      </c>
      <c r="DG78" s="3">
        <v>0</v>
      </c>
      <c r="DH78">
        <v>0</v>
      </c>
      <c r="DI78" t="s">
        <v>138</v>
      </c>
      <c r="DJ78" t="s">
        <v>138</v>
      </c>
      <c r="DK78" s="2">
        <v>0</v>
      </c>
      <c r="DL78">
        <v>0</v>
      </c>
      <c r="DM78">
        <v>1.05</v>
      </c>
      <c r="DN78">
        <v>0</v>
      </c>
      <c r="DO78">
        <v>0</v>
      </c>
      <c r="DP78" s="2">
        <v>0</v>
      </c>
      <c r="DQ78" t="s">
        <v>680</v>
      </c>
      <c r="DR78">
        <v>1.84</v>
      </c>
      <c r="DS78">
        <v>0</v>
      </c>
      <c r="DT78">
        <v>0</v>
      </c>
      <c r="DU78">
        <v>0</v>
      </c>
      <c r="DV78" t="s">
        <v>138</v>
      </c>
      <c r="DW78" s="2" t="s">
        <v>138</v>
      </c>
      <c r="DX78" t="s">
        <v>138</v>
      </c>
      <c r="DY78" s="2" t="s">
        <v>138</v>
      </c>
      <c r="DZ78" t="s">
        <v>138</v>
      </c>
      <c r="EA78" s="2" t="s">
        <v>138</v>
      </c>
      <c r="EB78" s="2" t="s">
        <v>138</v>
      </c>
      <c r="EC78" t="s">
        <v>138</v>
      </c>
      <c r="ED78">
        <v>513100</v>
      </c>
      <c r="EE78" t="s">
        <v>138</v>
      </c>
      <c r="EF78" t="s">
        <v>138</v>
      </c>
      <c r="EG78" t="s">
        <v>138</v>
      </c>
    </row>
    <row r="79" spans="1:137">
      <c r="A79" t="str">
        <f>"000905"</f>
        <v>000905</v>
      </c>
      <c r="B79" t="s">
        <v>852</v>
      </c>
      <c r="C79">
        <v>0.75</v>
      </c>
      <c r="D79">
        <v>10.72</v>
      </c>
      <c r="E79">
        <v>0.08</v>
      </c>
      <c r="F79">
        <v>10.71</v>
      </c>
      <c r="G79">
        <v>10.72</v>
      </c>
      <c r="H79">
        <v>65029</v>
      </c>
      <c r="I79">
        <v>2</v>
      </c>
      <c r="J79">
        <v>0.09</v>
      </c>
      <c r="K79">
        <v>0.88</v>
      </c>
      <c r="L79">
        <v>10.62</v>
      </c>
      <c r="M79">
        <v>10.75</v>
      </c>
      <c r="N79">
        <v>10.45</v>
      </c>
      <c r="O79">
        <v>10.64</v>
      </c>
      <c r="P79" s="2">
        <v>80.36</v>
      </c>
      <c r="Q79">
        <v>6895.34</v>
      </c>
      <c r="R79">
        <v>1.01</v>
      </c>
      <c r="S79" s="2" t="s">
        <v>853</v>
      </c>
      <c r="T79" t="s">
        <v>145</v>
      </c>
      <c r="U79">
        <v>2.82</v>
      </c>
      <c r="V79">
        <v>10.6</v>
      </c>
      <c r="W79">
        <v>27846</v>
      </c>
      <c r="X79">
        <v>37183</v>
      </c>
      <c r="Y79">
        <v>0.75</v>
      </c>
      <c r="Z79">
        <v>0</v>
      </c>
      <c r="AA79">
        <v>208</v>
      </c>
      <c r="AB79">
        <v>265</v>
      </c>
      <c r="AC79" t="s">
        <v>138</v>
      </c>
      <c r="AD79">
        <v>-40.07</v>
      </c>
      <c r="AE79">
        <v>0.12</v>
      </c>
      <c r="AF79">
        <v>0.01</v>
      </c>
      <c r="AG79">
        <v>9.43</v>
      </c>
      <c r="AH79">
        <v>-72.31</v>
      </c>
      <c r="AI79">
        <v>-0.02</v>
      </c>
      <c r="AJ79">
        <v>9877.47</v>
      </c>
      <c r="AK79">
        <v>16.67</v>
      </c>
      <c r="AL79">
        <v>0</v>
      </c>
      <c r="AM79">
        <v>0.17</v>
      </c>
      <c r="AN79" t="s">
        <v>138</v>
      </c>
      <c r="AO79">
        <v>0.35</v>
      </c>
      <c r="AP79">
        <v>0</v>
      </c>
      <c r="AQ79" t="s">
        <v>138</v>
      </c>
      <c r="AR79">
        <v>0.17</v>
      </c>
      <c r="AS79" t="s">
        <v>138</v>
      </c>
      <c r="AT79" t="s">
        <v>138</v>
      </c>
      <c r="AU79">
        <v>7.42</v>
      </c>
      <c r="AV79" t="s">
        <v>854</v>
      </c>
      <c r="AW79" s="2" t="s">
        <v>855</v>
      </c>
      <c r="AX79">
        <v>0.13</v>
      </c>
      <c r="AY79">
        <v>1320</v>
      </c>
      <c r="AZ79">
        <v>1</v>
      </c>
      <c r="BA79">
        <v>-1.94</v>
      </c>
      <c r="BB79">
        <v>-0.75</v>
      </c>
      <c r="BC79">
        <v>-3.34</v>
      </c>
      <c r="BD79">
        <v>-5.56</v>
      </c>
      <c r="BE79">
        <v>-2.37</v>
      </c>
      <c r="BF79">
        <v>-17.53</v>
      </c>
      <c r="BG79">
        <v>45.25</v>
      </c>
      <c r="BH79">
        <v>-9.23</v>
      </c>
      <c r="BI79">
        <v>-17.79</v>
      </c>
      <c r="BJ79">
        <v>134.72</v>
      </c>
      <c r="BK79">
        <v>9</v>
      </c>
      <c r="BL79" t="s">
        <v>856</v>
      </c>
      <c r="BM79">
        <v>1.83</v>
      </c>
      <c r="BN79" t="s">
        <v>857</v>
      </c>
      <c r="BO79" t="s">
        <v>858</v>
      </c>
      <c r="BP79" s="2">
        <v>79.76</v>
      </c>
      <c r="BQ79">
        <v>79.76</v>
      </c>
      <c r="BR79">
        <v>0.62</v>
      </c>
      <c r="BS79">
        <v>-0.56</v>
      </c>
      <c r="BT79" t="s">
        <v>859</v>
      </c>
      <c r="BU79">
        <v>9</v>
      </c>
      <c r="BV79">
        <v>14</v>
      </c>
      <c r="BW79">
        <v>8</v>
      </c>
      <c r="BX79">
        <v>-0.19</v>
      </c>
      <c r="BY79">
        <v>1.03</v>
      </c>
      <c r="BZ79">
        <v>-1.79</v>
      </c>
      <c r="CA79">
        <v>-0.38</v>
      </c>
      <c r="CB79">
        <v>-0.28</v>
      </c>
      <c r="CC79">
        <v>2.58</v>
      </c>
      <c r="CD79">
        <v>20260323</v>
      </c>
      <c r="CE79">
        <v>19990429</v>
      </c>
      <c r="CF79">
        <v>15.42</v>
      </c>
      <c r="CG79" t="s">
        <v>138</v>
      </c>
      <c r="CH79" t="s">
        <v>138</v>
      </c>
      <c r="CI79" t="s">
        <v>164</v>
      </c>
      <c r="CJ79" s="2">
        <v>132.49</v>
      </c>
      <c r="CK79">
        <v>50.79</v>
      </c>
      <c r="CL79">
        <v>14.77</v>
      </c>
      <c r="CM79" s="2">
        <v>50.52</v>
      </c>
      <c r="CN79">
        <v>61.99</v>
      </c>
      <c r="CO79">
        <v>48.77</v>
      </c>
      <c r="CP79">
        <v>9.42</v>
      </c>
      <c r="CQ79">
        <v>49.19</v>
      </c>
      <c r="CR79">
        <v>13.06</v>
      </c>
      <c r="CS79">
        <v>27.01</v>
      </c>
      <c r="CT79">
        <v>10.24</v>
      </c>
      <c r="CU79">
        <v>5.58</v>
      </c>
      <c r="CV79">
        <v>11.57</v>
      </c>
      <c r="CW79" s="2">
        <v>221.28</v>
      </c>
      <c r="CX79" s="3">
        <v>214.22</v>
      </c>
      <c r="CY79">
        <v>3.2</v>
      </c>
      <c r="CZ79">
        <v>0.15</v>
      </c>
      <c r="DA79">
        <v>3.35</v>
      </c>
      <c r="DB79">
        <v>2.27</v>
      </c>
      <c r="DC79">
        <v>2.06</v>
      </c>
      <c r="DD79">
        <v>1.54</v>
      </c>
      <c r="DE79">
        <v>28.73</v>
      </c>
      <c r="DF79" s="2">
        <v>5.97</v>
      </c>
      <c r="DG79" s="3">
        <v>8.59</v>
      </c>
      <c r="DH79">
        <v>65244</v>
      </c>
      <c r="DI79">
        <v>5440</v>
      </c>
      <c r="DJ79" t="s">
        <v>860</v>
      </c>
      <c r="DK79" s="2">
        <v>3.02</v>
      </c>
      <c r="DL79">
        <v>-0.08</v>
      </c>
      <c r="DM79">
        <v>1.57</v>
      </c>
      <c r="DN79">
        <v>27.69</v>
      </c>
      <c r="DO79">
        <v>0.75</v>
      </c>
      <c r="DP79" s="2">
        <v>0.76</v>
      </c>
      <c r="DQ79" t="s">
        <v>861</v>
      </c>
      <c r="DR79">
        <v>6.85</v>
      </c>
      <c r="DS79">
        <v>0.75</v>
      </c>
      <c r="DT79">
        <v>1.86</v>
      </c>
      <c r="DU79">
        <v>0.39</v>
      </c>
      <c r="DV79">
        <v>43.14</v>
      </c>
      <c r="DW79" s="2" t="s">
        <v>862</v>
      </c>
      <c r="DX79">
        <v>3.19</v>
      </c>
      <c r="DY79" s="2">
        <v>1.45</v>
      </c>
      <c r="DZ79">
        <v>1.02</v>
      </c>
      <c r="EA79" s="2">
        <v>0.02</v>
      </c>
      <c r="EB79" s="2">
        <v>4631</v>
      </c>
      <c r="EC79" t="s">
        <v>138</v>
      </c>
      <c r="ED79">
        <v>905</v>
      </c>
      <c r="EE79" t="s">
        <v>138</v>
      </c>
      <c r="EF79" t="s">
        <v>138</v>
      </c>
      <c r="EG79" t="s">
        <v>138</v>
      </c>
    </row>
    <row r="80" spans="1:137">
      <c r="A80" t="str">
        <f>"600666"</f>
        <v>600666</v>
      </c>
      <c r="B80" t="s">
        <v>863</v>
      </c>
      <c r="C80">
        <v>-3.01</v>
      </c>
      <c r="D80">
        <v>5.81</v>
      </c>
      <c r="E80">
        <v>-0.18</v>
      </c>
      <c r="F80">
        <v>5.8</v>
      </c>
      <c r="G80">
        <v>5.81</v>
      </c>
      <c r="H80">
        <v>2363403</v>
      </c>
      <c r="I80">
        <v>30</v>
      </c>
      <c r="J80">
        <v>0.35</v>
      </c>
      <c r="K80">
        <v>9.45</v>
      </c>
      <c r="L80">
        <v>5.8</v>
      </c>
      <c r="M80">
        <v>5.91</v>
      </c>
      <c r="N80">
        <v>5.58</v>
      </c>
      <c r="O80">
        <v>5.99</v>
      </c>
      <c r="P80" s="2">
        <v>113.06</v>
      </c>
      <c r="Q80">
        <v>135856.33</v>
      </c>
      <c r="R80">
        <v>0.76</v>
      </c>
      <c r="S80" s="2" t="s">
        <v>647</v>
      </c>
      <c r="T80" t="s">
        <v>864</v>
      </c>
      <c r="U80">
        <v>5.51</v>
      </c>
      <c r="V80">
        <v>5.75</v>
      </c>
      <c r="W80">
        <v>1198485</v>
      </c>
      <c r="X80">
        <v>1164918</v>
      </c>
      <c r="Y80">
        <v>1.03</v>
      </c>
      <c r="Z80">
        <v>0</v>
      </c>
      <c r="AA80">
        <v>4678</v>
      </c>
      <c r="AB80">
        <v>1977</v>
      </c>
      <c r="AC80" t="s">
        <v>138</v>
      </c>
      <c r="AD80">
        <v>11.61</v>
      </c>
      <c r="AE80">
        <v>0.49</v>
      </c>
      <c r="AF80">
        <v>0.19</v>
      </c>
      <c r="AG80">
        <v>353.13</v>
      </c>
      <c r="AH80">
        <v>-4557.87</v>
      </c>
      <c r="AI80">
        <v>-0.37</v>
      </c>
      <c r="AJ80">
        <v>263950.67</v>
      </c>
      <c r="AK80">
        <v>3722.09</v>
      </c>
      <c r="AL80">
        <v>0.69</v>
      </c>
      <c r="AM80">
        <v>1.41</v>
      </c>
      <c r="AN80" t="s">
        <v>138</v>
      </c>
      <c r="AO80">
        <v>2.98</v>
      </c>
      <c r="AP80">
        <v>0.3</v>
      </c>
      <c r="AQ80" t="s">
        <v>138</v>
      </c>
      <c r="AR80">
        <v>2.72</v>
      </c>
      <c r="AS80" t="s">
        <v>138</v>
      </c>
      <c r="AT80" t="s">
        <v>138</v>
      </c>
      <c r="AU80">
        <v>25.02</v>
      </c>
      <c r="AV80" t="s">
        <v>865</v>
      </c>
      <c r="AW80" s="2" t="s">
        <v>866</v>
      </c>
      <c r="AX80">
        <v>-3.27</v>
      </c>
      <c r="AY80">
        <v>2869</v>
      </c>
      <c r="AZ80">
        <v>-3</v>
      </c>
      <c r="BA80">
        <v>-8.69</v>
      </c>
      <c r="BB80">
        <v>-14.81</v>
      </c>
      <c r="BC80">
        <v>-18.85</v>
      </c>
      <c r="BD80">
        <v>-9.5</v>
      </c>
      <c r="BE80">
        <v>-4.44</v>
      </c>
      <c r="BF80">
        <v>54.12</v>
      </c>
      <c r="BG80">
        <v>131.48</v>
      </c>
      <c r="BH80">
        <v>1.93</v>
      </c>
      <c r="BI80">
        <v>72.91</v>
      </c>
      <c r="BJ80">
        <v>212.81</v>
      </c>
      <c r="BK80">
        <v>16</v>
      </c>
      <c r="BL80" t="s">
        <v>867</v>
      </c>
      <c r="BM80">
        <v>11.08</v>
      </c>
      <c r="BN80" t="s">
        <v>868</v>
      </c>
      <c r="BO80" t="s">
        <v>869</v>
      </c>
      <c r="BP80" s="2">
        <v>116.56</v>
      </c>
      <c r="BQ80">
        <v>116.56</v>
      </c>
      <c r="BR80">
        <v>2.59</v>
      </c>
      <c r="BS80">
        <v>-8.93</v>
      </c>
      <c r="BT80" t="s">
        <v>142</v>
      </c>
      <c r="BU80">
        <v>8</v>
      </c>
      <c r="BV80">
        <v>8</v>
      </c>
      <c r="BW80">
        <v>8</v>
      </c>
      <c r="BX80">
        <v>-3.17</v>
      </c>
      <c r="BY80">
        <v>-1.34</v>
      </c>
      <c r="BZ80">
        <v>-6.84</v>
      </c>
      <c r="CA80">
        <v>-4.01</v>
      </c>
      <c r="CB80">
        <v>-1.69</v>
      </c>
      <c r="CC80">
        <v>4.12</v>
      </c>
      <c r="CD80">
        <v>20260416</v>
      </c>
      <c r="CE80">
        <v>19930712</v>
      </c>
      <c r="CF80">
        <v>27.51</v>
      </c>
      <c r="CG80" t="s">
        <v>138</v>
      </c>
      <c r="CH80" t="s">
        <v>138</v>
      </c>
      <c r="CI80" t="s">
        <v>164</v>
      </c>
      <c r="CJ80" s="2">
        <v>21.35</v>
      </c>
      <c r="CK80">
        <v>10</v>
      </c>
      <c r="CL80">
        <v>0.22</v>
      </c>
      <c r="CM80" s="2">
        <v>52.14</v>
      </c>
      <c r="CN80">
        <v>7.06</v>
      </c>
      <c r="CO80">
        <v>4.8</v>
      </c>
      <c r="CP80">
        <v>0.49</v>
      </c>
      <c r="CQ80">
        <v>4.91</v>
      </c>
      <c r="CR80">
        <v>3.21</v>
      </c>
      <c r="CS80">
        <v>0.4</v>
      </c>
      <c r="CT80">
        <v>1.58</v>
      </c>
      <c r="CU80">
        <v>0.14</v>
      </c>
      <c r="CV80">
        <v>13.8</v>
      </c>
      <c r="CW80" s="2">
        <v>4.65</v>
      </c>
      <c r="CX80" s="3">
        <v>3.99</v>
      </c>
      <c r="CY80">
        <v>1.74</v>
      </c>
      <c r="CZ80">
        <v>3.07</v>
      </c>
      <c r="DA80">
        <v>1.69</v>
      </c>
      <c r="DB80">
        <v>1.33</v>
      </c>
      <c r="DC80">
        <v>1.41</v>
      </c>
      <c r="DD80">
        <v>-1.53</v>
      </c>
      <c r="DE80">
        <v>-26.98</v>
      </c>
      <c r="DF80" s="2">
        <v>0.35</v>
      </c>
      <c r="DG80" s="3">
        <v>1.99</v>
      </c>
      <c r="DH80">
        <v>238019</v>
      </c>
      <c r="DI80">
        <v>8959</v>
      </c>
      <c r="DJ80" t="s">
        <v>870</v>
      </c>
      <c r="DK80" s="2">
        <v>182.48</v>
      </c>
      <c r="DL80">
        <v>27.09</v>
      </c>
      <c r="DM80">
        <v>16.01</v>
      </c>
      <c r="DN80">
        <v>461.36</v>
      </c>
      <c r="DO80">
        <v>34.37</v>
      </c>
      <c r="DP80" s="2">
        <v>0</v>
      </c>
      <c r="DQ80" t="s">
        <v>871</v>
      </c>
      <c r="DR80">
        <v>0.36</v>
      </c>
      <c r="DS80">
        <v>0.5</v>
      </c>
      <c r="DT80">
        <v>-0.98</v>
      </c>
      <c r="DU80">
        <v>0.01</v>
      </c>
      <c r="DV80">
        <v>47.31</v>
      </c>
      <c r="DW80" s="2" t="s">
        <v>872</v>
      </c>
      <c r="DX80">
        <v>14.31</v>
      </c>
      <c r="DY80" s="2">
        <v>37.46</v>
      </c>
      <c r="DZ80">
        <v>28.53</v>
      </c>
      <c r="EA80" s="2">
        <v>0.24</v>
      </c>
      <c r="EB80" s="2">
        <v>606</v>
      </c>
      <c r="EC80" t="s">
        <v>138</v>
      </c>
      <c r="ED80">
        <v>600666</v>
      </c>
      <c r="EE80" t="s">
        <v>138</v>
      </c>
      <c r="EF80" t="s">
        <v>138</v>
      </c>
      <c r="EG80" t="s">
        <v>138</v>
      </c>
    </row>
    <row r="81" s="1" customFormat="1" spans="1:137">
      <c r="A81" s="4" t="str">
        <f>"600271"</f>
        <v>600271</v>
      </c>
      <c r="B81" s="4" t="s">
        <v>873</v>
      </c>
      <c r="C81" s="1">
        <v>-0.24</v>
      </c>
      <c r="D81" s="1">
        <v>8.32</v>
      </c>
      <c r="E81" s="1">
        <v>-0.02</v>
      </c>
      <c r="F81" s="1">
        <v>8.32</v>
      </c>
      <c r="G81" s="1">
        <v>8.33</v>
      </c>
      <c r="H81" s="1">
        <v>113186</v>
      </c>
      <c r="I81" s="1">
        <v>24</v>
      </c>
      <c r="J81" s="1">
        <v>0</v>
      </c>
      <c r="K81" s="1">
        <v>0.61</v>
      </c>
      <c r="L81" s="1">
        <v>8.31</v>
      </c>
      <c r="M81" s="1">
        <v>8.36</v>
      </c>
      <c r="N81" s="1">
        <v>8.16</v>
      </c>
      <c r="O81" s="1">
        <v>8.34</v>
      </c>
      <c r="P81" s="6" t="s">
        <v>138</v>
      </c>
      <c r="Q81" s="1">
        <v>9333.2</v>
      </c>
      <c r="R81" s="1">
        <v>0.97</v>
      </c>
      <c r="S81" s="6" t="s">
        <v>748</v>
      </c>
      <c r="T81" s="4" t="s">
        <v>215</v>
      </c>
      <c r="U81" s="1">
        <v>2.4</v>
      </c>
      <c r="V81" s="1">
        <v>8.25</v>
      </c>
      <c r="W81" s="1">
        <v>61943</v>
      </c>
      <c r="X81" s="1">
        <v>51243</v>
      </c>
      <c r="Y81" s="1">
        <v>1.21</v>
      </c>
      <c r="Z81" s="1">
        <v>0</v>
      </c>
      <c r="AA81" s="1">
        <v>306</v>
      </c>
      <c r="AB81" s="1">
        <v>237</v>
      </c>
      <c r="AC81" s="4" t="s">
        <v>138</v>
      </c>
      <c r="AD81" s="1">
        <v>-38.85</v>
      </c>
      <c r="AE81" s="1">
        <v>0.93</v>
      </c>
      <c r="AF81" s="1">
        <v>0.04</v>
      </c>
      <c r="AG81" s="1">
        <v>168.42</v>
      </c>
      <c r="AH81" s="1">
        <v>-158.98</v>
      </c>
      <c r="AI81" s="1">
        <v>-0.02</v>
      </c>
      <c r="AJ81" s="1">
        <v>14161.12</v>
      </c>
      <c r="AK81" s="1">
        <v>24.02</v>
      </c>
      <c r="AL81" s="1">
        <v>0</v>
      </c>
      <c r="AM81" s="1">
        <v>0.17</v>
      </c>
      <c r="AN81" s="4" t="s">
        <v>138</v>
      </c>
      <c r="AO81" s="1">
        <v>0.36</v>
      </c>
      <c r="AP81" s="1">
        <v>0</v>
      </c>
      <c r="AQ81" s="4" t="s">
        <v>138</v>
      </c>
      <c r="AR81" s="1">
        <v>1.15</v>
      </c>
      <c r="AS81" s="4" t="s">
        <v>138</v>
      </c>
      <c r="AT81" s="4" t="s">
        <v>138</v>
      </c>
      <c r="AU81" s="1">
        <v>18.53</v>
      </c>
      <c r="AV81" s="4" t="s">
        <v>874</v>
      </c>
      <c r="AW81" s="6" t="s">
        <v>874</v>
      </c>
      <c r="AX81" s="1">
        <v>-0.51</v>
      </c>
      <c r="AY81" s="1">
        <v>1658</v>
      </c>
      <c r="AZ81" s="1">
        <v>-5</v>
      </c>
      <c r="BA81" s="1">
        <v>-1.07</v>
      </c>
      <c r="BB81" s="1">
        <v>-2.92</v>
      </c>
      <c r="BC81" s="1">
        <v>-5.35</v>
      </c>
      <c r="BD81" s="1">
        <v>-2.12</v>
      </c>
      <c r="BE81" s="1">
        <v>-2.46</v>
      </c>
      <c r="BF81" s="1">
        <v>-22.61</v>
      </c>
      <c r="BG81" s="1">
        <v>-0.72</v>
      </c>
      <c r="BH81" s="1">
        <v>-2.91</v>
      </c>
      <c r="BI81" s="1">
        <v>-28.83</v>
      </c>
      <c r="BJ81" s="1">
        <v>74.22</v>
      </c>
      <c r="BK81" s="1">
        <v>4</v>
      </c>
      <c r="BL81" s="4" t="s">
        <v>875</v>
      </c>
      <c r="BM81" s="1">
        <v>1.15</v>
      </c>
      <c r="BN81" s="4" t="s">
        <v>876</v>
      </c>
      <c r="BO81" s="4" t="s">
        <v>877</v>
      </c>
      <c r="BP81" s="6" t="s">
        <v>138</v>
      </c>
      <c r="BQ81" s="4" t="s">
        <v>138</v>
      </c>
      <c r="BR81" s="1">
        <v>1.4</v>
      </c>
      <c r="BS81" s="1">
        <v>-1.65</v>
      </c>
      <c r="BT81" s="4" t="s">
        <v>142</v>
      </c>
      <c r="BU81" s="1">
        <v>11</v>
      </c>
      <c r="BV81" s="1">
        <v>1</v>
      </c>
      <c r="BW81" s="1">
        <v>4</v>
      </c>
      <c r="BX81" s="1">
        <v>-0.36</v>
      </c>
      <c r="BY81" s="1">
        <v>0.24</v>
      </c>
      <c r="BZ81" s="1">
        <v>-2.16</v>
      </c>
      <c r="CA81" s="1">
        <v>-1.08</v>
      </c>
      <c r="CB81" s="1">
        <v>-0.48</v>
      </c>
      <c r="CC81" s="1">
        <v>1.96</v>
      </c>
      <c r="CD81" s="1">
        <v>20260418</v>
      </c>
      <c r="CE81" s="1">
        <v>20030711</v>
      </c>
      <c r="CF81" s="1">
        <v>18.53</v>
      </c>
      <c r="CG81" s="4" t="s">
        <v>138</v>
      </c>
      <c r="CH81" s="4" t="s">
        <v>138</v>
      </c>
      <c r="CI81" s="4" t="s">
        <v>164</v>
      </c>
      <c r="CJ81" s="5">
        <v>199.06</v>
      </c>
      <c r="CK81" s="1">
        <v>132.5</v>
      </c>
      <c r="CL81" s="1">
        <v>28.29</v>
      </c>
      <c r="CM81" s="5">
        <v>19.22</v>
      </c>
      <c r="CN81" s="1">
        <v>122.08</v>
      </c>
      <c r="CO81" s="1">
        <v>11.69</v>
      </c>
      <c r="CP81" s="1">
        <v>34.44</v>
      </c>
      <c r="CQ81" s="1">
        <v>37</v>
      </c>
      <c r="CR81" s="1">
        <v>69.35</v>
      </c>
      <c r="CS81" s="1">
        <v>12.67</v>
      </c>
      <c r="CT81" s="1">
        <v>23.16</v>
      </c>
      <c r="CU81" s="1">
        <v>12.07</v>
      </c>
      <c r="CV81" s="1">
        <v>8.43</v>
      </c>
      <c r="CW81" s="5">
        <v>55.54</v>
      </c>
      <c r="CX81" s="7">
        <v>44.92</v>
      </c>
      <c r="CY81" s="1">
        <v>-9.2</v>
      </c>
      <c r="CZ81" s="1">
        <v>1.17</v>
      </c>
      <c r="DA81" s="1">
        <v>-8.99</v>
      </c>
      <c r="DB81" s="1">
        <v>-9.15</v>
      </c>
      <c r="DC81" s="1">
        <v>-7.46</v>
      </c>
      <c r="DD81" s="1">
        <v>-8.54</v>
      </c>
      <c r="DE81" s="1">
        <v>94.17</v>
      </c>
      <c r="DF81" s="5">
        <v>-3.89</v>
      </c>
      <c r="DG81" s="7">
        <v>-3.88</v>
      </c>
      <c r="DH81" s="1">
        <v>126399</v>
      </c>
      <c r="DI81" s="1">
        <v>7766</v>
      </c>
      <c r="DJ81" s="4" t="s">
        <v>878</v>
      </c>
      <c r="DK81" s="5">
        <v>-4772.74</v>
      </c>
      <c r="DL81" s="1">
        <v>-33.16</v>
      </c>
      <c r="DM81" s="1">
        <v>1.16</v>
      </c>
      <c r="DN81" s="1">
        <v>-39.62</v>
      </c>
      <c r="DO81" s="1">
        <v>2.78</v>
      </c>
      <c r="DP81" s="5">
        <v>0</v>
      </c>
      <c r="DQ81" s="4" t="s">
        <v>879</v>
      </c>
      <c r="DR81" s="1">
        <v>7.15</v>
      </c>
      <c r="DS81" s="1">
        <v>0.46</v>
      </c>
      <c r="DT81" s="1">
        <v>5.08</v>
      </c>
      <c r="DU81" s="1">
        <v>-0.21</v>
      </c>
      <c r="DV81" s="1">
        <v>77.59</v>
      </c>
      <c r="DW81" s="6" t="s">
        <v>880</v>
      </c>
      <c r="DX81" s="1">
        <v>19.11</v>
      </c>
      <c r="DY81" s="5">
        <v>-16.56</v>
      </c>
      <c r="DZ81" s="1">
        <v>-16.47</v>
      </c>
      <c r="EA81" s="5">
        <v>6.55</v>
      </c>
      <c r="EB81" s="5">
        <v>8763</v>
      </c>
      <c r="EC81" s="4" t="s">
        <v>138</v>
      </c>
      <c r="ED81" s="1">
        <v>600271</v>
      </c>
      <c r="EE81" s="4" t="s">
        <v>138</v>
      </c>
      <c r="EF81" s="4" t="s">
        <v>138</v>
      </c>
      <c r="EG81" s="4" t="s">
        <v>138</v>
      </c>
    </row>
    <row r="82" spans="1:137">
      <c r="A82" t="str">
        <f>"002183"</f>
        <v>002183</v>
      </c>
      <c r="B82" t="s">
        <v>881</v>
      </c>
      <c r="C82">
        <v>-0.35</v>
      </c>
      <c r="D82">
        <v>5.68</v>
      </c>
      <c r="E82">
        <v>-0.02</v>
      </c>
      <c r="F82">
        <v>5.68</v>
      </c>
      <c r="G82">
        <v>5.69</v>
      </c>
      <c r="H82">
        <v>501002</v>
      </c>
      <c r="I82">
        <v>4</v>
      </c>
      <c r="J82">
        <v>0</v>
      </c>
      <c r="K82">
        <v>1.93</v>
      </c>
      <c r="L82">
        <v>5.7</v>
      </c>
      <c r="M82">
        <v>5.73</v>
      </c>
      <c r="N82">
        <v>5.58</v>
      </c>
      <c r="O82">
        <v>5.7</v>
      </c>
      <c r="P82" s="2" t="s">
        <v>138</v>
      </c>
      <c r="Q82">
        <v>28350.65</v>
      </c>
      <c r="R82">
        <v>0.6</v>
      </c>
      <c r="S82" s="2" t="s">
        <v>882</v>
      </c>
      <c r="T82" t="s">
        <v>158</v>
      </c>
      <c r="U82">
        <v>2.63</v>
      </c>
      <c r="V82">
        <v>5.66</v>
      </c>
      <c r="W82">
        <v>254219</v>
      </c>
      <c r="X82">
        <v>246783</v>
      </c>
      <c r="Y82">
        <v>1.03</v>
      </c>
      <c r="Z82">
        <v>0</v>
      </c>
      <c r="AA82">
        <v>172</v>
      </c>
      <c r="AB82">
        <v>5504</v>
      </c>
      <c r="AC82" t="s">
        <v>138</v>
      </c>
      <c r="AD82">
        <v>-31.78</v>
      </c>
      <c r="AE82">
        <v>0.39</v>
      </c>
      <c r="AF82">
        <v>0.04</v>
      </c>
      <c r="AG82">
        <v>142.55</v>
      </c>
      <c r="AH82">
        <v>-1514.56</v>
      </c>
      <c r="AI82">
        <v>-0.15</v>
      </c>
      <c r="AJ82">
        <v>48850.17</v>
      </c>
      <c r="AK82">
        <v>185.14</v>
      </c>
      <c r="AL82">
        <v>0</v>
      </c>
      <c r="AM82">
        <v>0.38</v>
      </c>
      <c r="AN82" t="s">
        <v>138</v>
      </c>
      <c r="AO82">
        <v>0.56</v>
      </c>
      <c r="AP82">
        <v>0.02</v>
      </c>
      <c r="AQ82" t="s">
        <v>138</v>
      </c>
      <c r="AR82">
        <v>0.77</v>
      </c>
      <c r="AS82" t="s">
        <v>138</v>
      </c>
      <c r="AT82" t="s">
        <v>138</v>
      </c>
      <c r="AU82">
        <v>25.97</v>
      </c>
      <c r="AV82" t="s">
        <v>883</v>
      </c>
      <c r="AW82" s="2" t="s">
        <v>883</v>
      </c>
      <c r="AX82">
        <v>-0.98</v>
      </c>
      <c r="AY82">
        <v>2193</v>
      </c>
      <c r="AZ82">
        <v>-3</v>
      </c>
      <c r="BA82">
        <v>-1.89</v>
      </c>
      <c r="BB82">
        <v>-5.65</v>
      </c>
      <c r="BC82">
        <v>-8.68</v>
      </c>
      <c r="BD82">
        <v>-0.87</v>
      </c>
      <c r="BE82">
        <v>1.43</v>
      </c>
      <c r="BF82">
        <v>1.43</v>
      </c>
      <c r="BG82">
        <v>23.21</v>
      </c>
      <c r="BH82">
        <v>-1.05</v>
      </c>
      <c r="BI82">
        <v>19.33</v>
      </c>
      <c r="BJ82">
        <v>51.05</v>
      </c>
      <c r="BK82">
        <v>3</v>
      </c>
      <c r="BL82" t="s">
        <v>884</v>
      </c>
      <c r="BM82">
        <v>2.89</v>
      </c>
      <c r="BN82" t="s">
        <v>885</v>
      </c>
      <c r="BO82" t="s">
        <v>886</v>
      </c>
      <c r="BP82" s="2" t="s">
        <v>138</v>
      </c>
      <c r="BQ82" t="s">
        <v>138</v>
      </c>
      <c r="BR82">
        <v>1.05</v>
      </c>
      <c r="BS82">
        <v>-2.74</v>
      </c>
      <c r="BT82" t="s">
        <v>716</v>
      </c>
      <c r="BU82">
        <v>2</v>
      </c>
      <c r="BV82">
        <v>6</v>
      </c>
      <c r="BW82">
        <v>8</v>
      </c>
      <c r="BX82">
        <v>0</v>
      </c>
      <c r="BY82">
        <v>0.53</v>
      </c>
      <c r="BZ82">
        <v>-2.11</v>
      </c>
      <c r="CA82">
        <v>-0.7</v>
      </c>
      <c r="CB82">
        <v>-0.87</v>
      </c>
      <c r="CC82">
        <v>1.79</v>
      </c>
      <c r="CD82">
        <v>20260417</v>
      </c>
      <c r="CE82">
        <v>20071113</v>
      </c>
      <c r="CF82">
        <v>25.97</v>
      </c>
      <c r="CG82" t="s">
        <v>138</v>
      </c>
      <c r="CH82" t="s">
        <v>138</v>
      </c>
      <c r="CI82" t="s">
        <v>164</v>
      </c>
      <c r="CJ82" s="2">
        <v>580.39</v>
      </c>
      <c r="CK82">
        <v>91.14</v>
      </c>
      <c r="CL82">
        <v>11.09</v>
      </c>
      <c r="CM82" s="2">
        <v>82.39</v>
      </c>
      <c r="CN82">
        <v>467.25</v>
      </c>
      <c r="CO82">
        <v>17.82</v>
      </c>
      <c r="CP82">
        <v>6.94</v>
      </c>
      <c r="CQ82">
        <v>455.23</v>
      </c>
      <c r="CR82">
        <v>152.46</v>
      </c>
      <c r="CS82">
        <v>62.49</v>
      </c>
      <c r="CT82">
        <v>165.45</v>
      </c>
      <c r="CU82">
        <v>9.71</v>
      </c>
      <c r="CV82">
        <v>31.78</v>
      </c>
      <c r="CW82" s="2">
        <v>681.94</v>
      </c>
      <c r="CX82" s="3">
        <v>652.74</v>
      </c>
      <c r="CY82">
        <v>-3.67</v>
      </c>
      <c r="CZ82">
        <v>3.17</v>
      </c>
      <c r="DA82">
        <v>-3.71</v>
      </c>
      <c r="DB82">
        <v>-3.79</v>
      </c>
      <c r="DC82">
        <v>-3.19</v>
      </c>
      <c r="DD82">
        <v>-4.26</v>
      </c>
      <c r="DE82">
        <v>21.33</v>
      </c>
      <c r="DF82" s="2">
        <v>9</v>
      </c>
      <c r="DG82" s="3">
        <v>-2.46</v>
      </c>
      <c r="DH82">
        <v>152090</v>
      </c>
      <c r="DI82">
        <v>11397</v>
      </c>
      <c r="DJ82" t="s">
        <v>887</v>
      </c>
      <c r="DK82" s="2">
        <v>-401.43</v>
      </c>
      <c r="DL82">
        <v>-12.14</v>
      </c>
      <c r="DM82">
        <v>1.62</v>
      </c>
      <c r="DN82">
        <v>16.4</v>
      </c>
      <c r="DO82">
        <v>0.22</v>
      </c>
      <c r="DP82" s="2">
        <v>0</v>
      </c>
      <c r="DQ82" t="s">
        <v>888</v>
      </c>
      <c r="DR82">
        <v>3.51</v>
      </c>
      <c r="DS82">
        <v>1.22</v>
      </c>
      <c r="DT82">
        <v>0.82</v>
      </c>
      <c r="DU82">
        <v>0.35</v>
      </c>
      <c r="DV82">
        <v>16.01</v>
      </c>
      <c r="DW82" s="2" t="s">
        <v>889</v>
      </c>
      <c r="DX82">
        <v>4.28</v>
      </c>
      <c r="DY82" s="2">
        <v>-0.54</v>
      </c>
      <c r="DZ82">
        <v>-0.56</v>
      </c>
      <c r="EA82" s="2">
        <v>0.32</v>
      </c>
      <c r="EB82" s="2">
        <v>4120</v>
      </c>
      <c r="EC82" t="s">
        <v>138</v>
      </c>
      <c r="ED82">
        <v>2183</v>
      </c>
      <c r="EE82" t="s">
        <v>138</v>
      </c>
      <c r="EF82" t="s">
        <v>138</v>
      </c>
      <c r="EG82" t="s">
        <v>138</v>
      </c>
    </row>
    <row r="83" spans="1:137">
      <c r="A83" t="str">
        <f>"000970"</f>
        <v>000970</v>
      </c>
      <c r="B83" t="s">
        <v>890</v>
      </c>
      <c r="C83">
        <v>1.01</v>
      </c>
      <c r="D83">
        <v>12.01</v>
      </c>
      <c r="E83">
        <v>0.12</v>
      </c>
      <c r="F83">
        <v>12.01</v>
      </c>
      <c r="G83">
        <v>12.03</v>
      </c>
      <c r="H83">
        <v>100514</v>
      </c>
      <c r="I83">
        <v>4</v>
      </c>
      <c r="J83">
        <v>0</v>
      </c>
      <c r="K83">
        <v>0.83</v>
      </c>
      <c r="L83">
        <v>11.83</v>
      </c>
      <c r="M83">
        <v>12.08</v>
      </c>
      <c r="N83">
        <v>11.81</v>
      </c>
      <c r="O83">
        <v>11.89</v>
      </c>
      <c r="P83" s="2">
        <v>222.63</v>
      </c>
      <c r="Q83">
        <v>12039.51</v>
      </c>
      <c r="R83">
        <v>0.91</v>
      </c>
      <c r="S83" s="2" t="s">
        <v>891</v>
      </c>
      <c r="T83" t="s">
        <v>215</v>
      </c>
      <c r="U83">
        <v>2.27</v>
      </c>
      <c r="V83">
        <v>11.98</v>
      </c>
      <c r="W83">
        <v>44446</v>
      </c>
      <c r="X83">
        <v>56068</v>
      </c>
      <c r="Y83">
        <v>0.79</v>
      </c>
      <c r="Z83">
        <v>0</v>
      </c>
      <c r="AA83">
        <v>269</v>
      </c>
      <c r="AB83">
        <v>426</v>
      </c>
      <c r="AC83" t="s">
        <v>138</v>
      </c>
      <c r="AD83">
        <v>6.45</v>
      </c>
      <c r="AE83">
        <v>0.47</v>
      </c>
      <c r="AF83">
        <v>0.02</v>
      </c>
      <c r="AG83">
        <v>53.03</v>
      </c>
      <c r="AH83">
        <v>758.44</v>
      </c>
      <c r="AI83">
        <v>0.07</v>
      </c>
      <c r="AJ83">
        <v>17580.72</v>
      </c>
      <c r="AK83">
        <v>114.04</v>
      </c>
      <c r="AL83">
        <v>0.17</v>
      </c>
      <c r="AM83">
        <v>0.65</v>
      </c>
      <c r="AN83" t="s">
        <v>138</v>
      </c>
      <c r="AO83">
        <v>1.26</v>
      </c>
      <c r="AP83">
        <v>0.01</v>
      </c>
      <c r="AQ83" t="s">
        <v>138</v>
      </c>
      <c r="AR83">
        <v>1.58</v>
      </c>
      <c r="AS83" t="s">
        <v>138</v>
      </c>
      <c r="AT83" t="s">
        <v>138</v>
      </c>
      <c r="AU83">
        <v>12.16</v>
      </c>
      <c r="AV83" t="s">
        <v>892</v>
      </c>
      <c r="AW83" s="2" t="s">
        <v>892</v>
      </c>
      <c r="AX83">
        <v>0.38</v>
      </c>
      <c r="AY83">
        <v>1850</v>
      </c>
      <c r="AZ83">
        <v>1</v>
      </c>
      <c r="BA83">
        <v>-0.83</v>
      </c>
      <c r="BB83">
        <v>-2.51</v>
      </c>
      <c r="BC83">
        <v>-2.35</v>
      </c>
      <c r="BD83">
        <v>-2.6</v>
      </c>
      <c r="BE83">
        <v>2.38</v>
      </c>
      <c r="BF83">
        <v>-16.25</v>
      </c>
      <c r="BG83">
        <v>11.41</v>
      </c>
      <c r="BH83">
        <v>4.07</v>
      </c>
      <c r="BI83">
        <v>-11.44</v>
      </c>
      <c r="BJ83">
        <v>56.4</v>
      </c>
      <c r="BK83">
        <v>2</v>
      </c>
      <c r="BL83" t="s">
        <v>893</v>
      </c>
      <c r="BM83">
        <v>1.1</v>
      </c>
      <c r="BN83" t="s">
        <v>894</v>
      </c>
      <c r="BO83" t="s">
        <v>895</v>
      </c>
      <c r="BP83" s="2">
        <v>158.29</v>
      </c>
      <c r="BQ83">
        <v>158.29</v>
      </c>
      <c r="BR83">
        <v>1.3</v>
      </c>
      <c r="BS83">
        <v>-0.83</v>
      </c>
      <c r="BT83" t="s">
        <v>142</v>
      </c>
      <c r="BU83">
        <v>9</v>
      </c>
      <c r="BV83">
        <v>9</v>
      </c>
      <c r="BW83">
        <v>4</v>
      </c>
      <c r="BX83">
        <v>-0.5</v>
      </c>
      <c r="BY83">
        <v>1.6</v>
      </c>
      <c r="BZ83">
        <v>-0.67</v>
      </c>
      <c r="CA83">
        <v>0.76</v>
      </c>
      <c r="CB83">
        <v>-0.58</v>
      </c>
      <c r="CC83">
        <v>1.69</v>
      </c>
      <c r="CD83">
        <v>20260425</v>
      </c>
      <c r="CE83">
        <v>20000420</v>
      </c>
      <c r="CF83">
        <v>12.16</v>
      </c>
      <c r="CG83" t="s">
        <v>138</v>
      </c>
      <c r="CH83" t="s">
        <v>138</v>
      </c>
      <c r="CI83" t="s">
        <v>152</v>
      </c>
      <c r="CJ83" s="2">
        <v>98.74</v>
      </c>
      <c r="CK83">
        <v>65.35</v>
      </c>
      <c r="CL83">
        <v>9.4</v>
      </c>
      <c r="CM83" s="2">
        <v>24.3</v>
      </c>
      <c r="CN83">
        <v>71.87</v>
      </c>
      <c r="CO83">
        <v>17.86</v>
      </c>
      <c r="CP83">
        <v>1.12</v>
      </c>
      <c r="CQ83">
        <v>16.97</v>
      </c>
      <c r="CR83">
        <v>17</v>
      </c>
      <c r="CS83">
        <v>30.87</v>
      </c>
      <c r="CT83">
        <v>18.53</v>
      </c>
      <c r="CU83">
        <v>1.25</v>
      </c>
      <c r="CV83">
        <v>9.78</v>
      </c>
      <c r="CW83" s="2">
        <v>16.77</v>
      </c>
      <c r="CX83" s="3">
        <v>14.61</v>
      </c>
      <c r="CY83">
        <v>0.36</v>
      </c>
      <c r="CZ83">
        <v>-0.06</v>
      </c>
      <c r="DA83">
        <v>0.36</v>
      </c>
      <c r="DB83">
        <v>0.21</v>
      </c>
      <c r="DC83">
        <v>0.16</v>
      </c>
      <c r="DD83">
        <v>0.08</v>
      </c>
      <c r="DE83">
        <v>40.23</v>
      </c>
      <c r="DF83" s="2">
        <v>-0.06</v>
      </c>
      <c r="DG83" s="3">
        <v>0.39</v>
      </c>
      <c r="DH83">
        <v>111462</v>
      </c>
      <c r="DI83">
        <v>8228</v>
      </c>
      <c r="DJ83" t="s">
        <v>827</v>
      </c>
      <c r="DK83" s="2">
        <v>21.54</v>
      </c>
      <c r="DL83">
        <v>14.79</v>
      </c>
      <c r="DM83">
        <v>2.23</v>
      </c>
      <c r="DN83">
        <v>-2628.51</v>
      </c>
      <c r="DO83">
        <v>8.71</v>
      </c>
      <c r="DP83" s="2">
        <v>0.21</v>
      </c>
      <c r="DQ83" t="s">
        <v>896</v>
      </c>
      <c r="DR83">
        <v>5.38</v>
      </c>
      <c r="DS83">
        <v>0.8</v>
      </c>
      <c r="DT83">
        <v>3.31</v>
      </c>
      <c r="DU83">
        <v>0</v>
      </c>
      <c r="DV83">
        <v>73.15</v>
      </c>
      <c r="DW83" s="2" t="s">
        <v>321</v>
      </c>
      <c r="DX83">
        <v>12.84</v>
      </c>
      <c r="DY83" s="2">
        <v>2.15</v>
      </c>
      <c r="DZ83">
        <v>1.27</v>
      </c>
      <c r="EA83" s="2">
        <v>0.32</v>
      </c>
      <c r="EB83" s="2">
        <v>5197</v>
      </c>
      <c r="EC83" t="s">
        <v>138</v>
      </c>
      <c r="ED83">
        <v>970</v>
      </c>
      <c r="EE83" t="s">
        <v>138</v>
      </c>
      <c r="EF83" t="s">
        <v>138</v>
      </c>
      <c r="EG83" t="s">
        <v>138</v>
      </c>
    </row>
    <row r="84" spans="1:137">
      <c r="A84" t="str">
        <f>"000917"</f>
        <v>000917</v>
      </c>
      <c r="B84" t="s">
        <v>897</v>
      </c>
      <c r="C84">
        <v>-0.79</v>
      </c>
      <c r="D84">
        <v>10.02</v>
      </c>
      <c r="E84">
        <v>-0.08</v>
      </c>
      <c r="F84">
        <v>10.02</v>
      </c>
      <c r="G84">
        <v>10.03</v>
      </c>
      <c r="H84">
        <v>252292</v>
      </c>
      <c r="I84">
        <v>30</v>
      </c>
      <c r="J84">
        <v>0</v>
      </c>
      <c r="K84">
        <v>1.78</v>
      </c>
      <c r="L84">
        <v>10.1</v>
      </c>
      <c r="M84">
        <v>10.16</v>
      </c>
      <c r="N84">
        <v>9.95</v>
      </c>
      <c r="O84">
        <v>10.1</v>
      </c>
      <c r="P84" s="2">
        <v>80.64</v>
      </c>
      <c r="Q84">
        <v>25336.36</v>
      </c>
      <c r="R84">
        <v>1.08</v>
      </c>
      <c r="S84" s="2" t="s">
        <v>898</v>
      </c>
      <c r="T84" t="s">
        <v>472</v>
      </c>
      <c r="U84">
        <v>2.08</v>
      </c>
      <c r="V84">
        <v>10.04</v>
      </c>
      <c r="W84">
        <v>137430</v>
      </c>
      <c r="X84">
        <v>114862</v>
      </c>
      <c r="Y84">
        <v>1.2</v>
      </c>
      <c r="Z84">
        <v>0</v>
      </c>
      <c r="AA84">
        <v>581</v>
      </c>
      <c r="AB84">
        <v>599</v>
      </c>
      <c r="AC84" t="s">
        <v>138</v>
      </c>
      <c r="AD84">
        <v>55.78</v>
      </c>
      <c r="AE84">
        <v>0.3</v>
      </c>
      <c r="AF84">
        <v>0.02</v>
      </c>
      <c r="AG84">
        <v>84.37</v>
      </c>
      <c r="AH84">
        <v>210.68</v>
      </c>
      <c r="AI84">
        <v>0.02</v>
      </c>
      <c r="AJ84">
        <v>41338.54</v>
      </c>
      <c r="AK84">
        <v>322.49</v>
      </c>
      <c r="AL84">
        <v>0</v>
      </c>
      <c r="AM84">
        <v>0.78</v>
      </c>
      <c r="AN84" t="s">
        <v>138</v>
      </c>
      <c r="AO84">
        <v>1.98</v>
      </c>
      <c r="AP84">
        <v>0.03</v>
      </c>
      <c r="AQ84" t="s">
        <v>138</v>
      </c>
      <c r="AR84">
        <v>2.21</v>
      </c>
      <c r="AS84" t="s">
        <v>138</v>
      </c>
      <c r="AT84" t="s">
        <v>138</v>
      </c>
      <c r="AU84">
        <v>14.17</v>
      </c>
      <c r="AV84" t="s">
        <v>899</v>
      </c>
      <c r="AW84" s="2" t="s">
        <v>900</v>
      </c>
      <c r="AX84">
        <v>-1.42</v>
      </c>
      <c r="AY84">
        <v>2212</v>
      </c>
      <c r="AZ84">
        <v>-1</v>
      </c>
      <c r="BA84">
        <v>1</v>
      </c>
      <c r="BB84">
        <v>0.9</v>
      </c>
      <c r="BC84">
        <v>0.1</v>
      </c>
      <c r="BD84">
        <v>2.88</v>
      </c>
      <c r="BE84">
        <v>7.39</v>
      </c>
      <c r="BF84">
        <v>-11.95</v>
      </c>
      <c r="BG84">
        <v>42.33</v>
      </c>
      <c r="BH84">
        <v>7.16</v>
      </c>
      <c r="BI84">
        <v>-2.53</v>
      </c>
      <c r="BJ84">
        <v>110.64</v>
      </c>
      <c r="BK84">
        <v>6</v>
      </c>
      <c r="BL84" t="s">
        <v>901</v>
      </c>
      <c r="BM84">
        <v>2.14</v>
      </c>
      <c r="BN84" t="s">
        <v>902</v>
      </c>
      <c r="BO84" t="s">
        <v>903</v>
      </c>
      <c r="BP84" s="2">
        <v>85.7</v>
      </c>
      <c r="BQ84">
        <v>149.24</v>
      </c>
      <c r="BR84">
        <v>1.64</v>
      </c>
      <c r="BS84">
        <v>0.2</v>
      </c>
      <c r="BT84" t="s">
        <v>151</v>
      </c>
      <c r="BU84">
        <v>11</v>
      </c>
      <c r="BV84">
        <v>1</v>
      </c>
      <c r="BW84">
        <v>8</v>
      </c>
      <c r="BX84">
        <v>0</v>
      </c>
      <c r="BY84">
        <v>0.59</v>
      </c>
      <c r="BZ84">
        <v>-1.49</v>
      </c>
      <c r="CA84">
        <v>-0.59</v>
      </c>
      <c r="CB84">
        <v>-1.38</v>
      </c>
      <c r="CC84">
        <v>0.7</v>
      </c>
      <c r="CD84">
        <v>20251025</v>
      </c>
      <c r="CE84">
        <v>19990325</v>
      </c>
      <c r="CF84">
        <v>14.18</v>
      </c>
      <c r="CG84" t="s">
        <v>138</v>
      </c>
      <c r="CH84" t="s">
        <v>138</v>
      </c>
      <c r="CI84" t="s">
        <v>371</v>
      </c>
      <c r="CJ84" s="2">
        <v>164.4</v>
      </c>
      <c r="CK84">
        <v>104.27</v>
      </c>
      <c r="CL84">
        <v>9.46</v>
      </c>
      <c r="CM84" s="2">
        <v>30.82</v>
      </c>
      <c r="CN84">
        <v>52.09</v>
      </c>
      <c r="CO84">
        <v>9.97</v>
      </c>
      <c r="CP84">
        <v>0.38</v>
      </c>
      <c r="CQ84">
        <v>21</v>
      </c>
      <c r="CR84">
        <v>9.88</v>
      </c>
      <c r="CS84">
        <v>10.57</v>
      </c>
      <c r="CT84">
        <v>8.74</v>
      </c>
      <c r="CU84">
        <v>1.67</v>
      </c>
      <c r="CV84">
        <v>64.35</v>
      </c>
      <c r="CW84" s="2">
        <v>31.9</v>
      </c>
      <c r="CX84" s="3">
        <v>23.53</v>
      </c>
      <c r="CY84">
        <v>3.42</v>
      </c>
      <c r="CZ84">
        <v>0.38</v>
      </c>
      <c r="DA84">
        <v>3.42</v>
      </c>
      <c r="DB84">
        <v>2.2</v>
      </c>
      <c r="DC84">
        <v>1.32</v>
      </c>
      <c r="DD84">
        <v>1.28</v>
      </c>
      <c r="DE84">
        <v>15.25</v>
      </c>
      <c r="DF84" s="2">
        <v>-1</v>
      </c>
      <c r="DG84" s="3">
        <v>-7.75</v>
      </c>
      <c r="DH84">
        <v>76839</v>
      </c>
      <c r="DI84">
        <v>15374</v>
      </c>
      <c r="DJ84" t="s">
        <v>904</v>
      </c>
      <c r="DK84" s="2">
        <v>116.61</v>
      </c>
      <c r="DL84">
        <v>16.32</v>
      </c>
      <c r="DM84">
        <v>1.36</v>
      </c>
      <c r="DN84">
        <v>-141.81</v>
      </c>
      <c r="DO84">
        <v>4.45</v>
      </c>
      <c r="DP84" s="2">
        <v>0.2</v>
      </c>
      <c r="DQ84" t="s">
        <v>905</v>
      </c>
      <c r="DR84">
        <v>7.36</v>
      </c>
      <c r="DS84">
        <v>4.54</v>
      </c>
      <c r="DT84">
        <v>1.08</v>
      </c>
      <c r="DU84">
        <v>-0.07</v>
      </c>
      <c r="DV84">
        <v>67.3</v>
      </c>
      <c r="DW84" s="2" t="s">
        <v>906</v>
      </c>
      <c r="DX84">
        <v>26.23</v>
      </c>
      <c r="DY84" s="2">
        <v>10.73</v>
      </c>
      <c r="DZ84">
        <v>6.9</v>
      </c>
      <c r="EA84" s="2">
        <v>0.82</v>
      </c>
      <c r="EB84" s="2">
        <v>2383</v>
      </c>
      <c r="EC84" t="s">
        <v>138</v>
      </c>
      <c r="ED84">
        <v>917</v>
      </c>
      <c r="EE84" t="s">
        <v>138</v>
      </c>
      <c r="EF84" t="s">
        <v>138</v>
      </c>
      <c r="EG84" t="s">
        <v>138</v>
      </c>
    </row>
    <row r="85" spans="1:137">
      <c r="A85" t="str">
        <f>"001208"</f>
        <v>001208</v>
      </c>
      <c r="B85" t="s">
        <v>907</v>
      </c>
      <c r="C85">
        <v>0.05</v>
      </c>
      <c r="D85">
        <v>19.93</v>
      </c>
      <c r="E85">
        <v>0.01</v>
      </c>
      <c r="F85">
        <v>19.92</v>
      </c>
      <c r="G85">
        <v>19.93</v>
      </c>
      <c r="H85">
        <v>118526</v>
      </c>
      <c r="I85">
        <v>21</v>
      </c>
      <c r="J85">
        <v>0.1</v>
      </c>
      <c r="K85">
        <v>3.72</v>
      </c>
      <c r="L85">
        <v>19.56</v>
      </c>
      <c r="M85">
        <v>20.06</v>
      </c>
      <c r="N85">
        <v>19.56</v>
      </c>
      <c r="O85">
        <v>19.92</v>
      </c>
      <c r="P85" s="2">
        <v>115.45</v>
      </c>
      <c r="Q85">
        <v>23542.28</v>
      </c>
      <c r="R85">
        <v>0.43</v>
      </c>
      <c r="S85" s="2" t="s">
        <v>908</v>
      </c>
      <c r="T85" t="s">
        <v>472</v>
      </c>
      <c r="U85">
        <v>2.51</v>
      </c>
      <c r="V85">
        <v>19.86</v>
      </c>
      <c r="W85">
        <v>57085</v>
      </c>
      <c r="X85">
        <v>61441</v>
      </c>
      <c r="Y85">
        <v>0.93</v>
      </c>
      <c r="Z85">
        <v>0</v>
      </c>
      <c r="AA85">
        <v>54</v>
      </c>
      <c r="AB85">
        <v>45</v>
      </c>
      <c r="AC85" t="s">
        <v>138</v>
      </c>
      <c r="AD85">
        <v>35.24</v>
      </c>
      <c r="AE85">
        <v>0.24</v>
      </c>
      <c r="AF85">
        <v>0.03</v>
      </c>
      <c r="AG85">
        <v>82.52</v>
      </c>
      <c r="AH85">
        <v>-1066.23</v>
      </c>
      <c r="AI85">
        <v>-0.17</v>
      </c>
      <c r="AJ85">
        <v>60852.17</v>
      </c>
      <c r="AK85">
        <v>331.15</v>
      </c>
      <c r="AL85">
        <v>0</v>
      </c>
      <c r="AM85">
        <v>0.54</v>
      </c>
      <c r="AN85" t="s">
        <v>138</v>
      </c>
      <c r="AO85">
        <v>0.89</v>
      </c>
      <c r="AP85">
        <v>0.05</v>
      </c>
      <c r="AQ85" t="s">
        <v>138</v>
      </c>
      <c r="AR85">
        <v>0.74</v>
      </c>
      <c r="AS85" t="s">
        <v>138</v>
      </c>
      <c r="AT85" t="s">
        <v>138</v>
      </c>
      <c r="AU85">
        <v>3.19</v>
      </c>
      <c r="AV85" t="s">
        <v>909</v>
      </c>
      <c r="AW85" s="2" t="s">
        <v>910</v>
      </c>
      <c r="AX85">
        <v>-0.57</v>
      </c>
      <c r="AY85">
        <v>2399</v>
      </c>
      <c r="AZ85">
        <v>1</v>
      </c>
      <c r="BA85">
        <v>-3.58</v>
      </c>
      <c r="BB85">
        <v>-8.62</v>
      </c>
      <c r="BC85">
        <v>-12.78</v>
      </c>
      <c r="BD85">
        <v>5.39</v>
      </c>
      <c r="BE85">
        <v>6.23</v>
      </c>
      <c r="BF85">
        <v>-14.87</v>
      </c>
      <c r="BG85">
        <v>97.13</v>
      </c>
      <c r="BH85">
        <v>2.47</v>
      </c>
      <c r="BI85">
        <v>-17.1</v>
      </c>
      <c r="BJ85">
        <v>224.85</v>
      </c>
      <c r="BK85">
        <v>11</v>
      </c>
      <c r="BL85" t="s">
        <v>795</v>
      </c>
      <c r="BM85">
        <v>3.77</v>
      </c>
      <c r="BN85" t="s">
        <v>911</v>
      </c>
      <c r="BO85" t="s">
        <v>912</v>
      </c>
      <c r="BP85" s="2">
        <v>115.39</v>
      </c>
      <c r="BQ85">
        <v>115.39</v>
      </c>
      <c r="BR85">
        <v>1.11</v>
      </c>
      <c r="BS85">
        <v>-4.91</v>
      </c>
      <c r="BT85" t="s">
        <v>142</v>
      </c>
      <c r="BU85">
        <v>11</v>
      </c>
      <c r="BV85">
        <v>1</v>
      </c>
      <c r="BW85">
        <v>12</v>
      </c>
      <c r="BX85">
        <v>-1.81</v>
      </c>
      <c r="BY85">
        <v>0.7</v>
      </c>
      <c r="BZ85">
        <v>-1.81</v>
      </c>
      <c r="CA85">
        <v>-0.3</v>
      </c>
      <c r="CB85">
        <v>-0.65</v>
      </c>
      <c r="CC85">
        <v>1.89</v>
      </c>
      <c r="CD85">
        <v>20260420</v>
      </c>
      <c r="CE85">
        <v>20210624</v>
      </c>
      <c r="CF85">
        <v>6.38</v>
      </c>
      <c r="CG85" t="s">
        <v>138</v>
      </c>
      <c r="CH85" t="s">
        <v>138</v>
      </c>
      <c r="CI85" t="s">
        <v>164</v>
      </c>
      <c r="CJ85" s="2">
        <v>64.76</v>
      </c>
      <c r="CK85">
        <v>29.18</v>
      </c>
      <c r="CL85">
        <v>0.39</v>
      </c>
      <c r="CM85" s="2">
        <v>54.32</v>
      </c>
      <c r="CN85">
        <v>46.59</v>
      </c>
      <c r="CO85">
        <v>4.11</v>
      </c>
      <c r="CP85">
        <v>0.77</v>
      </c>
      <c r="CQ85">
        <v>34.64</v>
      </c>
      <c r="CR85">
        <v>11.21</v>
      </c>
      <c r="CS85">
        <v>7.11</v>
      </c>
      <c r="CT85">
        <v>16</v>
      </c>
      <c r="CU85">
        <v>0.2</v>
      </c>
      <c r="CV85">
        <v>15.33</v>
      </c>
      <c r="CW85" s="2">
        <v>45.07</v>
      </c>
      <c r="CX85" s="3">
        <v>40.09</v>
      </c>
      <c r="CY85">
        <v>1.27</v>
      </c>
      <c r="CZ85">
        <v>0.13</v>
      </c>
      <c r="DA85">
        <v>1.25</v>
      </c>
      <c r="DB85">
        <v>1.1</v>
      </c>
      <c r="DC85">
        <v>1.1</v>
      </c>
      <c r="DD85">
        <v>0.89</v>
      </c>
      <c r="DE85">
        <v>6.29</v>
      </c>
      <c r="DF85" s="2">
        <v>4.19</v>
      </c>
      <c r="DG85" s="3">
        <v>5.46</v>
      </c>
      <c r="DH85">
        <v>106922</v>
      </c>
      <c r="DI85">
        <v>2942</v>
      </c>
      <c r="DJ85" t="s">
        <v>913</v>
      </c>
      <c r="DK85" s="2">
        <v>1.05</v>
      </c>
      <c r="DL85">
        <v>8.39</v>
      </c>
      <c r="DM85">
        <v>4.36</v>
      </c>
      <c r="DN85">
        <v>30.39</v>
      </c>
      <c r="DO85">
        <v>2.82</v>
      </c>
      <c r="DP85" s="2">
        <v>0.33</v>
      </c>
      <c r="DQ85" t="s">
        <v>914</v>
      </c>
      <c r="DR85">
        <v>4.57</v>
      </c>
      <c r="DS85">
        <v>2.4</v>
      </c>
      <c r="DT85">
        <v>0.99</v>
      </c>
      <c r="DU85">
        <v>0.66</v>
      </c>
      <c r="DV85">
        <v>45.34</v>
      </c>
      <c r="DW85" s="2" t="s">
        <v>915</v>
      </c>
      <c r="DX85">
        <v>11.05</v>
      </c>
      <c r="DY85" s="2">
        <v>2.82</v>
      </c>
      <c r="DZ85">
        <v>2.44</v>
      </c>
      <c r="EA85" s="2">
        <v>1.44</v>
      </c>
      <c r="EB85" s="2">
        <v>661</v>
      </c>
      <c r="EC85" t="s">
        <v>138</v>
      </c>
      <c r="ED85">
        <v>1208</v>
      </c>
      <c r="EE85" t="s">
        <v>138</v>
      </c>
      <c r="EF85" t="s">
        <v>138</v>
      </c>
      <c r="EG85" t="s">
        <v>138</v>
      </c>
    </row>
    <row r="86" spans="1:137">
      <c r="A86" t="str">
        <f>"01958"</f>
        <v>01958</v>
      </c>
      <c r="B86" t="s">
        <v>916</v>
      </c>
      <c r="C86">
        <v>-0.66</v>
      </c>
      <c r="D86">
        <v>1.5</v>
      </c>
      <c r="E86">
        <v>-0.01</v>
      </c>
      <c r="F86">
        <v>1.5</v>
      </c>
      <c r="G86">
        <v>1.51</v>
      </c>
      <c r="H86">
        <v>2263000</v>
      </c>
      <c r="I86">
        <v>10000</v>
      </c>
      <c r="J86">
        <v>0</v>
      </c>
      <c r="K86">
        <v>0.09</v>
      </c>
      <c r="L86">
        <v>1.5</v>
      </c>
      <c r="M86">
        <v>1.52</v>
      </c>
      <c r="N86">
        <v>1.49</v>
      </c>
      <c r="O86">
        <v>1.51</v>
      </c>
      <c r="P86" s="2" t="s">
        <v>138</v>
      </c>
      <c r="Q86">
        <v>340.24</v>
      </c>
      <c r="R86">
        <v>1.14</v>
      </c>
      <c r="S86" s="2" t="s">
        <v>917</v>
      </c>
      <c r="U86">
        <v>1.99</v>
      </c>
      <c r="V86">
        <v>1.502</v>
      </c>
      <c r="W86">
        <v>1111000</v>
      </c>
      <c r="X86">
        <v>1152000</v>
      </c>
      <c r="Y86">
        <v>0.96</v>
      </c>
      <c r="Z86">
        <v>0</v>
      </c>
      <c r="AA86">
        <v>238500</v>
      </c>
      <c r="AB86">
        <v>650500</v>
      </c>
      <c r="AC86" t="s">
        <v>138</v>
      </c>
      <c r="AD86">
        <v>0</v>
      </c>
      <c r="AE86">
        <v>0</v>
      </c>
      <c r="AF86">
        <v>0</v>
      </c>
      <c r="AG86">
        <v>0</v>
      </c>
      <c r="AH86" t="s">
        <v>138</v>
      </c>
      <c r="AI86" t="s">
        <v>138</v>
      </c>
      <c r="AJ86" t="s">
        <v>138</v>
      </c>
      <c r="AK86" t="s">
        <v>138</v>
      </c>
      <c r="AL86" t="s">
        <v>138</v>
      </c>
      <c r="AM86" t="s">
        <v>138</v>
      </c>
      <c r="AN86" t="s">
        <v>138</v>
      </c>
      <c r="AO86" t="s">
        <v>138</v>
      </c>
      <c r="AP86" t="s">
        <v>138</v>
      </c>
      <c r="AQ86" t="s">
        <v>138</v>
      </c>
      <c r="AR86" t="s">
        <v>138</v>
      </c>
      <c r="AS86" t="s">
        <v>138</v>
      </c>
      <c r="AT86" t="s">
        <v>138</v>
      </c>
      <c r="AU86" t="s">
        <v>138</v>
      </c>
      <c r="AV86" t="s">
        <v>918</v>
      </c>
      <c r="AW86" s="2" t="s">
        <v>919</v>
      </c>
      <c r="AX86">
        <v>-0.93</v>
      </c>
      <c r="AY86">
        <v>167</v>
      </c>
      <c r="AZ86" t="s">
        <v>138</v>
      </c>
      <c r="BA86" t="s">
        <v>138</v>
      </c>
      <c r="BB86">
        <v>0</v>
      </c>
      <c r="BC86" t="s">
        <v>138</v>
      </c>
      <c r="BD86" t="s">
        <v>138</v>
      </c>
      <c r="BE86" t="s">
        <v>138</v>
      </c>
      <c r="BF86" t="s">
        <v>138</v>
      </c>
      <c r="BG86" t="s">
        <v>138</v>
      </c>
      <c r="BH86" t="s">
        <v>138</v>
      </c>
      <c r="BI86">
        <v>-22.28</v>
      </c>
      <c r="BJ86">
        <v>77.54</v>
      </c>
      <c r="BK86">
        <v>0</v>
      </c>
      <c r="BL86" t="s">
        <v>138</v>
      </c>
      <c r="BM86" t="s">
        <v>138</v>
      </c>
      <c r="BN86" t="s">
        <v>138</v>
      </c>
      <c r="BO86" t="s">
        <v>920</v>
      </c>
      <c r="BP86" s="2">
        <v>89.1</v>
      </c>
      <c r="BQ86">
        <v>89.1</v>
      </c>
      <c r="BR86">
        <v>0</v>
      </c>
      <c r="BS86" t="s">
        <v>138</v>
      </c>
      <c r="BT86" t="s">
        <v>142</v>
      </c>
      <c r="BX86">
        <v>-0.66</v>
      </c>
      <c r="BY86">
        <v>0.66</v>
      </c>
      <c r="BZ86">
        <v>-1.32</v>
      </c>
      <c r="CA86">
        <v>-0.53</v>
      </c>
      <c r="CB86">
        <v>-1.32</v>
      </c>
      <c r="CC86">
        <v>0.67</v>
      </c>
      <c r="CD86">
        <v>20251231</v>
      </c>
      <c r="CE86">
        <v>20141219</v>
      </c>
      <c r="CF86">
        <v>80.15</v>
      </c>
      <c r="CG86" t="s">
        <v>138</v>
      </c>
      <c r="CH86">
        <v>25.21</v>
      </c>
      <c r="CI86" t="s">
        <v>138</v>
      </c>
      <c r="CJ86" s="2">
        <v>1665.05</v>
      </c>
      <c r="CK86">
        <v>579.45</v>
      </c>
      <c r="CL86">
        <v>191.4</v>
      </c>
      <c r="CM86" s="2">
        <v>53.7</v>
      </c>
      <c r="CN86">
        <v>0</v>
      </c>
      <c r="CO86">
        <v>0</v>
      </c>
      <c r="CP86">
        <v>0</v>
      </c>
      <c r="CQ86">
        <v>0</v>
      </c>
      <c r="CR86" t="s">
        <v>138</v>
      </c>
      <c r="CS86">
        <v>0</v>
      </c>
      <c r="CT86">
        <v>0</v>
      </c>
      <c r="CU86" t="s">
        <v>138</v>
      </c>
      <c r="CV86">
        <v>0</v>
      </c>
      <c r="CW86" s="2">
        <v>1640.47</v>
      </c>
      <c r="CX86" s="3">
        <v>0</v>
      </c>
      <c r="CY86">
        <v>0</v>
      </c>
      <c r="CZ86">
        <v>0</v>
      </c>
      <c r="DA86">
        <v>0</v>
      </c>
      <c r="DB86">
        <v>0</v>
      </c>
      <c r="DC86">
        <v>1.23</v>
      </c>
      <c r="DD86" t="s">
        <v>138</v>
      </c>
      <c r="DE86">
        <v>0</v>
      </c>
      <c r="DF86" s="2">
        <v>0</v>
      </c>
      <c r="DG86" s="3">
        <v>0</v>
      </c>
      <c r="DH86">
        <v>0</v>
      </c>
      <c r="DI86" t="s">
        <v>138</v>
      </c>
      <c r="DJ86" t="s">
        <v>138</v>
      </c>
      <c r="DK86" s="2">
        <v>0</v>
      </c>
      <c r="DL86">
        <v>0</v>
      </c>
      <c r="DM86">
        <v>0.19</v>
      </c>
      <c r="DN86">
        <v>0</v>
      </c>
      <c r="DO86">
        <v>0.07</v>
      </c>
      <c r="DP86" s="2">
        <v>0</v>
      </c>
      <c r="DQ86">
        <v>0.022</v>
      </c>
      <c r="DR86">
        <v>8</v>
      </c>
      <c r="DS86">
        <v>0</v>
      </c>
      <c r="DT86">
        <v>0</v>
      </c>
      <c r="DU86">
        <v>0</v>
      </c>
      <c r="DV86">
        <v>39.32</v>
      </c>
      <c r="DW86" s="2">
        <v>0.21</v>
      </c>
      <c r="DX86" t="s">
        <v>138</v>
      </c>
      <c r="DY86" s="2">
        <v>0</v>
      </c>
      <c r="DZ86">
        <v>0.07</v>
      </c>
      <c r="EA86" s="2" t="s">
        <v>138</v>
      </c>
      <c r="EB86" s="2" t="s">
        <v>138</v>
      </c>
      <c r="EC86" t="s">
        <v>138</v>
      </c>
      <c r="ED86">
        <v>1958</v>
      </c>
      <c r="EE86" t="s">
        <v>138</v>
      </c>
      <c r="EF86" t="s">
        <v>138</v>
      </c>
      <c r="EG86" t="s">
        <v>138</v>
      </c>
    </row>
    <row r="87" spans="1:137">
      <c r="A87" t="str">
        <f>"002215"</f>
        <v>002215</v>
      </c>
      <c r="B87" t="s">
        <v>921</v>
      </c>
      <c r="C87">
        <v>1.35</v>
      </c>
      <c r="D87">
        <v>10.53</v>
      </c>
      <c r="E87">
        <v>0.14</v>
      </c>
      <c r="F87">
        <v>10.53</v>
      </c>
      <c r="G87">
        <v>10.54</v>
      </c>
      <c r="H87">
        <v>105338</v>
      </c>
      <c r="I87">
        <v>10</v>
      </c>
      <c r="J87">
        <v>0</v>
      </c>
      <c r="K87">
        <v>1.31</v>
      </c>
      <c r="L87">
        <v>10.4</v>
      </c>
      <c r="M87">
        <v>10.69</v>
      </c>
      <c r="N87">
        <v>10.32</v>
      </c>
      <c r="O87">
        <v>10.39</v>
      </c>
      <c r="P87" s="2">
        <v>13.79</v>
      </c>
      <c r="Q87">
        <v>11067.36</v>
      </c>
      <c r="R87">
        <v>1.52</v>
      </c>
      <c r="S87" s="2" t="s">
        <v>922</v>
      </c>
      <c r="T87" t="s">
        <v>158</v>
      </c>
      <c r="U87">
        <v>3.56</v>
      </c>
      <c r="V87">
        <v>10.51</v>
      </c>
      <c r="W87">
        <v>52084</v>
      </c>
      <c r="X87">
        <v>53254</v>
      </c>
      <c r="Y87">
        <v>0.98</v>
      </c>
      <c r="Z87">
        <v>0</v>
      </c>
      <c r="AA87">
        <v>171</v>
      </c>
      <c r="AB87">
        <v>262</v>
      </c>
      <c r="AC87" t="s">
        <v>138</v>
      </c>
      <c r="AD87">
        <v>28.09</v>
      </c>
      <c r="AE87">
        <v>0.78</v>
      </c>
      <c r="AF87">
        <v>0.04</v>
      </c>
      <c r="AG87">
        <v>77.92</v>
      </c>
      <c r="AH87">
        <v>681.28</v>
      </c>
      <c r="AI87">
        <v>0.1</v>
      </c>
      <c r="AJ87">
        <v>14228.36</v>
      </c>
      <c r="AK87">
        <v>87.46</v>
      </c>
      <c r="AL87">
        <v>0</v>
      </c>
      <c r="AM87">
        <v>0.61</v>
      </c>
      <c r="AN87" t="s">
        <v>138</v>
      </c>
      <c r="AO87">
        <v>1.76</v>
      </c>
      <c r="AP87">
        <v>0.01</v>
      </c>
      <c r="AQ87" t="s">
        <v>138</v>
      </c>
      <c r="AR87">
        <v>4.6</v>
      </c>
      <c r="AS87" t="s">
        <v>138</v>
      </c>
      <c r="AT87" t="s">
        <v>138</v>
      </c>
      <c r="AU87">
        <v>8.03</v>
      </c>
      <c r="AV87" t="s">
        <v>923</v>
      </c>
      <c r="AW87" s="2" t="s">
        <v>924</v>
      </c>
      <c r="AX87">
        <v>0.72</v>
      </c>
      <c r="AY87">
        <v>1531</v>
      </c>
      <c r="AZ87">
        <v>3</v>
      </c>
      <c r="BA87">
        <v>2.36</v>
      </c>
      <c r="BB87">
        <v>4.15</v>
      </c>
      <c r="BC87">
        <v>6.15</v>
      </c>
      <c r="BD87">
        <v>3.95</v>
      </c>
      <c r="BE87">
        <v>1.25</v>
      </c>
      <c r="BF87">
        <v>-8.51</v>
      </c>
      <c r="BG87">
        <v>15.59</v>
      </c>
      <c r="BH87">
        <v>1.25</v>
      </c>
      <c r="BI87">
        <v>-0.57</v>
      </c>
      <c r="BJ87">
        <v>57.14</v>
      </c>
      <c r="BK87">
        <v>2</v>
      </c>
      <c r="BL87" t="s">
        <v>925</v>
      </c>
      <c r="BM87">
        <v>1.62</v>
      </c>
      <c r="BN87" t="s">
        <v>926</v>
      </c>
      <c r="BO87" t="s">
        <v>927</v>
      </c>
      <c r="BP87" s="2">
        <v>15.52</v>
      </c>
      <c r="BQ87">
        <v>17.86</v>
      </c>
      <c r="BR87">
        <v>0.76</v>
      </c>
      <c r="BS87">
        <v>2.63</v>
      </c>
      <c r="BT87" t="s">
        <v>142</v>
      </c>
      <c r="BU87">
        <v>11</v>
      </c>
      <c r="BV87">
        <v>9</v>
      </c>
      <c r="BW87">
        <v>1</v>
      </c>
      <c r="BX87">
        <v>0.1</v>
      </c>
      <c r="BY87">
        <v>2.89</v>
      </c>
      <c r="BZ87">
        <v>-0.67</v>
      </c>
      <c r="CA87">
        <v>1.15</v>
      </c>
      <c r="CB87">
        <v>-1.5</v>
      </c>
      <c r="CC87">
        <v>2.03</v>
      </c>
      <c r="CD87">
        <v>20260122</v>
      </c>
      <c r="CE87">
        <v>20080218</v>
      </c>
      <c r="CF87">
        <v>10.05</v>
      </c>
      <c r="CG87" t="s">
        <v>138</v>
      </c>
      <c r="CH87" t="s">
        <v>138</v>
      </c>
      <c r="CI87" t="s">
        <v>371</v>
      </c>
      <c r="CJ87" s="2">
        <v>124.62</v>
      </c>
      <c r="CK87">
        <v>41.45</v>
      </c>
      <c r="CL87">
        <v>2.23</v>
      </c>
      <c r="CM87" s="2">
        <v>64.95</v>
      </c>
      <c r="CN87">
        <v>48.61</v>
      </c>
      <c r="CO87">
        <v>22.24</v>
      </c>
      <c r="CP87">
        <v>1.71</v>
      </c>
      <c r="CQ87">
        <v>64.79</v>
      </c>
      <c r="CR87">
        <v>15.22</v>
      </c>
      <c r="CS87">
        <v>12.29</v>
      </c>
      <c r="CT87">
        <v>9.84</v>
      </c>
      <c r="CU87">
        <v>2.44</v>
      </c>
      <c r="CV87">
        <v>5.82</v>
      </c>
      <c r="CW87" s="2">
        <v>40.86</v>
      </c>
      <c r="CX87" s="3">
        <v>26.25</v>
      </c>
      <c r="CY87">
        <v>6.54</v>
      </c>
      <c r="CZ87">
        <v>0.38</v>
      </c>
      <c r="DA87">
        <v>5.91</v>
      </c>
      <c r="DB87">
        <v>5.75</v>
      </c>
      <c r="DC87">
        <v>5.76</v>
      </c>
      <c r="DD87">
        <v>6.02</v>
      </c>
      <c r="DE87">
        <v>20.03</v>
      </c>
      <c r="DF87" s="2">
        <v>-0.41</v>
      </c>
      <c r="DG87" s="3">
        <v>0.19</v>
      </c>
      <c r="DH87">
        <v>35398</v>
      </c>
      <c r="DI87">
        <v>18342</v>
      </c>
      <c r="DJ87" t="s">
        <v>928</v>
      </c>
      <c r="DK87" s="2">
        <v>18.03</v>
      </c>
      <c r="DL87">
        <v>4.92</v>
      </c>
      <c r="DM87">
        <v>2.55</v>
      </c>
      <c r="DN87">
        <v>-256.37</v>
      </c>
      <c r="DO87">
        <v>2.59</v>
      </c>
      <c r="DP87" s="2">
        <v>3.37</v>
      </c>
      <c r="DQ87" t="s">
        <v>929</v>
      </c>
      <c r="DR87">
        <v>4.12</v>
      </c>
      <c r="DS87">
        <v>0.58</v>
      </c>
      <c r="DT87">
        <v>1.99</v>
      </c>
      <c r="DU87">
        <v>-0.04</v>
      </c>
      <c r="DV87">
        <v>33.87</v>
      </c>
      <c r="DW87" s="2" t="s">
        <v>930</v>
      </c>
      <c r="DX87">
        <v>35.76</v>
      </c>
      <c r="DY87" s="2">
        <v>16.01</v>
      </c>
      <c r="DZ87">
        <v>14.07</v>
      </c>
      <c r="EA87" s="2">
        <v>0.98</v>
      </c>
      <c r="EB87" s="2">
        <v>5116</v>
      </c>
      <c r="EC87" t="s">
        <v>138</v>
      </c>
      <c r="ED87">
        <v>2215</v>
      </c>
      <c r="EE87" t="s">
        <v>138</v>
      </c>
      <c r="EF87" t="s">
        <v>138</v>
      </c>
      <c r="EG87" t="s">
        <v>138</v>
      </c>
    </row>
    <row r="88" spans="1:137">
      <c r="A88" t="str">
        <f>"600996"</f>
        <v>600996</v>
      </c>
      <c r="B88" t="s">
        <v>931</v>
      </c>
      <c r="C88">
        <v>1.19</v>
      </c>
      <c r="D88">
        <v>8.48</v>
      </c>
      <c r="E88">
        <v>0.1</v>
      </c>
      <c r="F88">
        <v>8.47</v>
      </c>
      <c r="G88">
        <v>8.48</v>
      </c>
      <c r="H88">
        <v>171432</v>
      </c>
      <c r="I88">
        <v>1</v>
      </c>
      <c r="J88">
        <v>0.24</v>
      </c>
      <c r="K88">
        <v>1.37</v>
      </c>
      <c r="L88">
        <v>8.31</v>
      </c>
      <c r="M88">
        <v>8.63</v>
      </c>
      <c r="N88">
        <v>8.29</v>
      </c>
      <c r="O88">
        <v>8.38</v>
      </c>
      <c r="P88" s="2" t="s">
        <v>138</v>
      </c>
      <c r="Q88">
        <v>14536.83</v>
      </c>
      <c r="R88">
        <v>0.88</v>
      </c>
      <c r="S88" s="2" t="s">
        <v>932</v>
      </c>
      <c r="T88" t="s">
        <v>933</v>
      </c>
      <c r="U88">
        <v>4.06</v>
      </c>
      <c r="V88">
        <v>8.48</v>
      </c>
      <c r="W88">
        <v>80015</v>
      </c>
      <c r="X88">
        <v>91417</v>
      </c>
      <c r="Y88">
        <v>0.88</v>
      </c>
      <c r="Z88">
        <v>0</v>
      </c>
      <c r="AA88">
        <v>517</v>
      </c>
      <c r="AB88">
        <v>112</v>
      </c>
      <c r="AC88" t="s">
        <v>138</v>
      </c>
      <c r="AD88">
        <v>-7.87</v>
      </c>
      <c r="AE88">
        <v>0.57</v>
      </c>
      <c r="AF88">
        <v>0.05</v>
      </c>
      <c r="AG88">
        <v>7.8</v>
      </c>
      <c r="AH88">
        <v>439.25</v>
      </c>
      <c r="AI88">
        <v>0.08</v>
      </c>
      <c r="AJ88">
        <v>19140.68</v>
      </c>
      <c r="AK88">
        <v>102.55</v>
      </c>
      <c r="AL88">
        <v>0</v>
      </c>
      <c r="AM88">
        <v>0.54</v>
      </c>
      <c r="AN88" t="s">
        <v>138</v>
      </c>
      <c r="AO88">
        <v>0.92</v>
      </c>
      <c r="AP88">
        <v>0.02</v>
      </c>
      <c r="AQ88" t="s">
        <v>138</v>
      </c>
      <c r="AR88">
        <v>2.08</v>
      </c>
      <c r="AS88" t="s">
        <v>138</v>
      </c>
      <c r="AT88" t="s">
        <v>138</v>
      </c>
      <c r="AU88">
        <v>12.47</v>
      </c>
      <c r="AV88" t="s">
        <v>934</v>
      </c>
      <c r="AW88" s="2" t="s">
        <v>934</v>
      </c>
      <c r="AX88">
        <v>0.93</v>
      </c>
      <c r="AY88">
        <v>1516</v>
      </c>
      <c r="AZ88">
        <v>1</v>
      </c>
      <c r="BA88">
        <v>-2.33</v>
      </c>
      <c r="BB88">
        <v>-2.07</v>
      </c>
      <c r="BC88">
        <v>-6.61</v>
      </c>
      <c r="BD88">
        <v>-9.3</v>
      </c>
      <c r="BE88">
        <v>-15.37</v>
      </c>
      <c r="BF88">
        <v>-10.55</v>
      </c>
      <c r="BG88">
        <v>2.3</v>
      </c>
      <c r="BH88">
        <v>-17.99</v>
      </c>
      <c r="BI88">
        <v>-15.53</v>
      </c>
      <c r="BJ88">
        <v>67.79</v>
      </c>
      <c r="BK88">
        <v>8</v>
      </c>
      <c r="BL88" t="s">
        <v>935</v>
      </c>
      <c r="BM88">
        <v>2.6</v>
      </c>
      <c r="BN88" t="s">
        <v>936</v>
      </c>
      <c r="BO88" t="s">
        <v>937</v>
      </c>
      <c r="BP88" s="2" t="s">
        <v>138</v>
      </c>
      <c r="BQ88" t="s">
        <v>138</v>
      </c>
      <c r="BR88">
        <v>0.88</v>
      </c>
      <c r="BS88">
        <v>-0.82</v>
      </c>
      <c r="BT88" t="s">
        <v>142</v>
      </c>
      <c r="BU88">
        <v>10</v>
      </c>
      <c r="BV88">
        <v>11</v>
      </c>
      <c r="BW88">
        <v>14</v>
      </c>
      <c r="BX88">
        <v>-0.84</v>
      </c>
      <c r="BY88">
        <v>2.98</v>
      </c>
      <c r="BZ88">
        <v>-1.07</v>
      </c>
      <c r="CA88">
        <v>1.19</v>
      </c>
      <c r="CB88">
        <v>-1.74</v>
      </c>
      <c r="CC88">
        <v>2.29</v>
      </c>
      <c r="CD88">
        <v>20251030</v>
      </c>
      <c r="CE88">
        <v>20161226</v>
      </c>
      <c r="CF88">
        <v>12.47</v>
      </c>
      <c r="CG88" t="s">
        <v>138</v>
      </c>
      <c r="CH88" t="s">
        <v>138</v>
      </c>
      <c r="CI88" t="s">
        <v>371</v>
      </c>
      <c r="CJ88" s="2">
        <v>151.85</v>
      </c>
      <c r="CK88">
        <v>23.39</v>
      </c>
      <c r="CL88">
        <v>6.04</v>
      </c>
      <c r="CM88" s="2">
        <v>80.62</v>
      </c>
      <c r="CN88">
        <v>43.4</v>
      </c>
      <c r="CO88">
        <v>72.53</v>
      </c>
      <c r="CP88">
        <v>3.81</v>
      </c>
      <c r="CQ88">
        <v>101.18</v>
      </c>
      <c r="CR88">
        <v>1.64</v>
      </c>
      <c r="CS88">
        <v>1.49</v>
      </c>
      <c r="CT88">
        <v>28.08</v>
      </c>
      <c r="CU88">
        <v>6.41</v>
      </c>
      <c r="CV88">
        <v>31.27</v>
      </c>
      <c r="CW88" s="2">
        <v>8.95</v>
      </c>
      <c r="CX88" s="3">
        <v>10.54</v>
      </c>
      <c r="CY88">
        <v>-8.42</v>
      </c>
      <c r="CZ88">
        <v>0.03</v>
      </c>
      <c r="DA88">
        <v>-8.34</v>
      </c>
      <c r="DB88">
        <v>-8.34</v>
      </c>
      <c r="DC88">
        <v>-8.15</v>
      </c>
      <c r="DD88">
        <v>-8.7</v>
      </c>
      <c r="DE88">
        <v>-22.68</v>
      </c>
      <c r="DF88" s="2">
        <v>2.16</v>
      </c>
      <c r="DG88" s="3">
        <v>-0.11</v>
      </c>
      <c r="DH88">
        <v>52676</v>
      </c>
      <c r="DI88">
        <v>12538</v>
      </c>
      <c r="DJ88" t="s">
        <v>938</v>
      </c>
      <c r="DK88" s="2">
        <v>-19.98</v>
      </c>
      <c r="DL88">
        <v>-27.63</v>
      </c>
      <c r="DM88">
        <v>4.52</v>
      </c>
      <c r="DN88">
        <v>49.02</v>
      </c>
      <c r="DO88">
        <v>11.82</v>
      </c>
      <c r="DP88" s="2">
        <v>0</v>
      </c>
      <c r="DQ88" t="s">
        <v>939</v>
      </c>
      <c r="DR88">
        <v>1.88</v>
      </c>
      <c r="DS88">
        <v>2.51</v>
      </c>
      <c r="DT88">
        <v>-1.82</v>
      </c>
      <c r="DU88">
        <v>0.17</v>
      </c>
      <c r="DV88">
        <v>16.04</v>
      </c>
      <c r="DW88" s="2" t="s">
        <v>940</v>
      </c>
      <c r="DX88">
        <v>-17.76</v>
      </c>
      <c r="DY88" s="2">
        <v>-94.15</v>
      </c>
      <c r="DZ88">
        <v>-93.23</v>
      </c>
      <c r="EA88" s="2">
        <v>0.02</v>
      </c>
      <c r="EB88" s="2">
        <v>5652</v>
      </c>
      <c r="EC88" t="s">
        <v>138</v>
      </c>
      <c r="ED88">
        <v>600996</v>
      </c>
      <c r="EE88" t="s">
        <v>138</v>
      </c>
      <c r="EF88" t="s">
        <v>138</v>
      </c>
      <c r="EG88" t="s">
        <v>138</v>
      </c>
    </row>
    <row r="89" spans="1:137">
      <c r="A89" t="str">
        <f>"000950"</f>
        <v>000950</v>
      </c>
      <c r="B89" t="s">
        <v>941</v>
      </c>
      <c r="C89">
        <v>-0.51</v>
      </c>
      <c r="D89">
        <v>5.86</v>
      </c>
      <c r="E89">
        <v>-0.03</v>
      </c>
      <c r="F89">
        <v>5.86</v>
      </c>
      <c r="G89">
        <v>5.87</v>
      </c>
      <c r="H89">
        <v>230879</v>
      </c>
      <c r="I89">
        <v>6</v>
      </c>
      <c r="J89">
        <v>-0.16</v>
      </c>
      <c r="K89">
        <v>1.34</v>
      </c>
      <c r="L89">
        <v>5.83</v>
      </c>
      <c r="M89">
        <v>5.9</v>
      </c>
      <c r="N89">
        <v>5.79</v>
      </c>
      <c r="O89">
        <v>5.89</v>
      </c>
      <c r="P89" s="2">
        <v>14.83</v>
      </c>
      <c r="Q89">
        <v>13506.89</v>
      </c>
      <c r="R89">
        <v>0.82</v>
      </c>
      <c r="S89" s="2" t="s">
        <v>942</v>
      </c>
      <c r="T89" t="s">
        <v>587</v>
      </c>
      <c r="U89">
        <v>1.87</v>
      </c>
      <c r="V89">
        <v>5.85</v>
      </c>
      <c r="W89">
        <v>126645</v>
      </c>
      <c r="X89">
        <v>104234</v>
      </c>
      <c r="Y89">
        <v>1.22</v>
      </c>
      <c r="Z89">
        <v>0</v>
      </c>
      <c r="AA89">
        <v>2457</v>
      </c>
      <c r="AB89">
        <v>2278</v>
      </c>
      <c r="AC89" t="s">
        <v>138</v>
      </c>
      <c r="AD89">
        <v>-16.28</v>
      </c>
      <c r="AE89">
        <v>0.48</v>
      </c>
      <c r="AF89">
        <v>0.05</v>
      </c>
      <c r="AG89">
        <v>102.37</v>
      </c>
      <c r="AH89">
        <v>-1700.46</v>
      </c>
      <c r="AI89">
        <v>-0.37</v>
      </c>
      <c r="AJ89">
        <v>27457.21</v>
      </c>
      <c r="AK89">
        <v>219.27</v>
      </c>
      <c r="AL89">
        <v>0.34</v>
      </c>
      <c r="AM89">
        <v>0.8</v>
      </c>
      <c r="AN89" t="s">
        <v>138</v>
      </c>
      <c r="AO89">
        <v>1.94</v>
      </c>
      <c r="AP89">
        <v>0.05</v>
      </c>
      <c r="AQ89" t="s">
        <v>138</v>
      </c>
      <c r="AR89">
        <v>0.64</v>
      </c>
      <c r="AS89" t="s">
        <v>138</v>
      </c>
      <c r="AT89" t="s">
        <v>138</v>
      </c>
      <c r="AU89">
        <v>17.28</v>
      </c>
      <c r="AV89" t="s">
        <v>943</v>
      </c>
      <c r="AW89" s="2" t="s">
        <v>943</v>
      </c>
      <c r="AX89">
        <v>-1.13</v>
      </c>
      <c r="AY89">
        <v>1704</v>
      </c>
      <c r="AZ89">
        <v>-2</v>
      </c>
      <c r="BA89">
        <v>-2.97</v>
      </c>
      <c r="BB89">
        <v>-2.83</v>
      </c>
      <c r="BC89">
        <v>-4.25</v>
      </c>
      <c r="BD89">
        <v>-0.34</v>
      </c>
      <c r="BE89">
        <v>4.83</v>
      </c>
      <c r="BF89">
        <v>-4.56</v>
      </c>
      <c r="BG89">
        <v>23.63</v>
      </c>
      <c r="BH89">
        <v>2.8</v>
      </c>
      <c r="BI89">
        <v>1.21</v>
      </c>
      <c r="BJ89">
        <v>56.99</v>
      </c>
      <c r="BK89">
        <v>6</v>
      </c>
      <c r="BL89" t="s">
        <v>944</v>
      </c>
      <c r="BM89">
        <v>2.96</v>
      </c>
      <c r="BN89" t="s">
        <v>945</v>
      </c>
      <c r="BO89" t="s">
        <v>886</v>
      </c>
      <c r="BP89" s="2">
        <v>23.55</v>
      </c>
      <c r="BQ89">
        <v>26.32</v>
      </c>
      <c r="BR89">
        <v>-0.09</v>
      </c>
      <c r="BS89">
        <v>-2.17</v>
      </c>
      <c r="BT89" t="s">
        <v>163</v>
      </c>
      <c r="BU89">
        <v>2</v>
      </c>
      <c r="BV89">
        <v>5</v>
      </c>
      <c r="BW89">
        <v>12</v>
      </c>
      <c r="BX89">
        <v>-1.02</v>
      </c>
      <c r="BY89">
        <v>0.17</v>
      </c>
      <c r="BZ89">
        <v>-1.7</v>
      </c>
      <c r="CA89">
        <v>-0.68</v>
      </c>
      <c r="CB89">
        <v>-0.68</v>
      </c>
      <c r="CC89">
        <v>1.21</v>
      </c>
      <c r="CD89">
        <v>20260424</v>
      </c>
      <c r="CE89">
        <v>19990916</v>
      </c>
      <c r="CF89">
        <v>17.28</v>
      </c>
      <c r="CG89" t="s">
        <v>138</v>
      </c>
      <c r="CH89" t="s">
        <v>138</v>
      </c>
      <c r="CI89" t="s">
        <v>152</v>
      </c>
      <c r="CJ89" s="2">
        <v>687.95</v>
      </c>
      <c r="CK89">
        <v>117.07</v>
      </c>
      <c r="CL89">
        <v>50.4</v>
      </c>
      <c r="CM89" s="2">
        <v>75.66</v>
      </c>
      <c r="CN89">
        <v>593.17</v>
      </c>
      <c r="CO89">
        <v>21.68</v>
      </c>
      <c r="CP89">
        <v>3.11</v>
      </c>
      <c r="CQ89">
        <v>496.01</v>
      </c>
      <c r="CR89">
        <v>48.92</v>
      </c>
      <c r="CS89">
        <v>99.08</v>
      </c>
      <c r="CT89">
        <v>399.75</v>
      </c>
      <c r="CU89">
        <v>11.53</v>
      </c>
      <c r="CV89">
        <v>24.92</v>
      </c>
      <c r="CW89" s="2">
        <v>204.32</v>
      </c>
      <c r="CX89" s="3">
        <v>190.32</v>
      </c>
      <c r="CY89">
        <v>2.45</v>
      </c>
      <c r="CZ89">
        <v>0.99</v>
      </c>
      <c r="DA89">
        <v>2.45</v>
      </c>
      <c r="DB89">
        <v>1.98</v>
      </c>
      <c r="DC89">
        <v>1.71</v>
      </c>
      <c r="DD89">
        <v>1.66</v>
      </c>
      <c r="DE89">
        <v>74.94</v>
      </c>
      <c r="DF89" s="2">
        <v>-33.16</v>
      </c>
      <c r="DG89" s="3">
        <v>-12.26</v>
      </c>
      <c r="DH89">
        <v>52072</v>
      </c>
      <c r="DI89">
        <v>14998</v>
      </c>
      <c r="DJ89" t="s">
        <v>946</v>
      </c>
      <c r="DK89" s="2">
        <v>36.33</v>
      </c>
      <c r="DL89">
        <v>-0.87</v>
      </c>
      <c r="DM89">
        <v>0.87</v>
      </c>
      <c r="DN89">
        <v>-3.05</v>
      </c>
      <c r="DO89">
        <v>0.5</v>
      </c>
      <c r="DP89" s="2">
        <v>1.01</v>
      </c>
      <c r="DQ89" t="s">
        <v>536</v>
      </c>
      <c r="DR89">
        <v>6.77</v>
      </c>
      <c r="DS89">
        <v>1.44</v>
      </c>
      <c r="DT89">
        <v>4.34</v>
      </c>
      <c r="DU89">
        <v>-1.92</v>
      </c>
      <c r="DV89">
        <v>18.36</v>
      </c>
      <c r="DW89" s="2" t="s">
        <v>947</v>
      </c>
      <c r="DX89">
        <v>6.85</v>
      </c>
      <c r="DY89" s="2">
        <v>1.2</v>
      </c>
      <c r="DZ89">
        <v>0.97</v>
      </c>
      <c r="EA89" s="2">
        <v>0</v>
      </c>
      <c r="EB89" s="2">
        <v>12237</v>
      </c>
      <c r="EC89" t="s">
        <v>138</v>
      </c>
      <c r="ED89">
        <v>950</v>
      </c>
      <c r="EE89" t="s">
        <v>138</v>
      </c>
      <c r="EF89" t="s">
        <v>138</v>
      </c>
      <c r="EG89" t="s">
        <v>138</v>
      </c>
    </row>
    <row r="90" spans="1:137">
      <c r="A90" t="str">
        <f>"688289"</f>
        <v>688289</v>
      </c>
      <c r="B90" t="s">
        <v>948</v>
      </c>
      <c r="C90">
        <v>-1.72</v>
      </c>
      <c r="D90">
        <v>17.14</v>
      </c>
      <c r="E90">
        <v>-0.3</v>
      </c>
      <c r="F90">
        <v>17.14</v>
      </c>
      <c r="G90">
        <v>17.16</v>
      </c>
      <c r="H90">
        <v>33598</v>
      </c>
      <c r="I90">
        <v>2</v>
      </c>
      <c r="J90">
        <v>-0.11</v>
      </c>
      <c r="K90">
        <v>0.58</v>
      </c>
      <c r="L90">
        <v>17.44</v>
      </c>
      <c r="M90">
        <v>17.46</v>
      </c>
      <c r="N90">
        <v>17.11</v>
      </c>
      <c r="O90">
        <v>17.44</v>
      </c>
      <c r="P90" s="2">
        <v>38.93</v>
      </c>
      <c r="Q90">
        <v>5788.42</v>
      </c>
      <c r="R90">
        <v>1.93</v>
      </c>
      <c r="S90" s="2" t="s">
        <v>949</v>
      </c>
      <c r="T90" t="s">
        <v>472</v>
      </c>
      <c r="U90">
        <v>2.01</v>
      </c>
      <c r="V90">
        <v>17.23</v>
      </c>
      <c r="W90">
        <v>21290</v>
      </c>
      <c r="X90">
        <v>12308</v>
      </c>
      <c r="Y90">
        <v>1.73</v>
      </c>
      <c r="Z90">
        <v>0</v>
      </c>
      <c r="AA90">
        <v>128</v>
      </c>
      <c r="AB90">
        <v>7</v>
      </c>
      <c r="AC90" t="s">
        <v>138</v>
      </c>
      <c r="AD90">
        <v>27.2</v>
      </c>
      <c r="AE90">
        <v>1.32</v>
      </c>
      <c r="AF90">
        <v>0.05</v>
      </c>
      <c r="AG90">
        <v>211.9</v>
      </c>
      <c r="AH90">
        <v>-906.16</v>
      </c>
      <c r="AI90">
        <v>-0.17</v>
      </c>
      <c r="AJ90">
        <v>6300.87</v>
      </c>
      <c r="AK90">
        <v>30.68</v>
      </c>
      <c r="AL90">
        <v>0</v>
      </c>
      <c r="AM90">
        <v>0.49</v>
      </c>
      <c r="AN90" t="s">
        <v>138</v>
      </c>
      <c r="AO90">
        <v>1.47</v>
      </c>
      <c r="AP90">
        <v>0.01</v>
      </c>
      <c r="AQ90" t="s">
        <v>138</v>
      </c>
      <c r="AR90">
        <v>2.35</v>
      </c>
      <c r="AS90" t="s">
        <v>138</v>
      </c>
      <c r="AT90" t="s">
        <v>138</v>
      </c>
      <c r="AU90">
        <v>5.79</v>
      </c>
      <c r="AV90" t="s">
        <v>950</v>
      </c>
      <c r="AW90" s="2" t="s">
        <v>950</v>
      </c>
      <c r="AX90">
        <v>-1.99</v>
      </c>
      <c r="AY90">
        <v>1358</v>
      </c>
      <c r="AZ90">
        <v>-3</v>
      </c>
      <c r="BA90">
        <v>-1.25</v>
      </c>
      <c r="BB90">
        <v>-4.14</v>
      </c>
      <c r="BC90">
        <v>-4.46</v>
      </c>
      <c r="BD90">
        <v>-5.25</v>
      </c>
      <c r="BE90">
        <v>-6.24</v>
      </c>
      <c r="BF90">
        <v>-13.65</v>
      </c>
      <c r="BG90">
        <v>-7.95</v>
      </c>
      <c r="BH90">
        <v>-5.09</v>
      </c>
      <c r="BI90">
        <v>-9.36</v>
      </c>
      <c r="BJ90">
        <v>35.53</v>
      </c>
      <c r="BK90">
        <v>0</v>
      </c>
      <c r="BL90" t="s">
        <v>951</v>
      </c>
      <c r="BM90">
        <v>1.1</v>
      </c>
      <c r="BN90" t="s">
        <v>327</v>
      </c>
      <c r="BO90" t="s">
        <v>952</v>
      </c>
      <c r="BP90" s="2">
        <v>37.22</v>
      </c>
      <c r="BQ90">
        <v>36.66</v>
      </c>
      <c r="BR90">
        <v>0.72</v>
      </c>
      <c r="BS90">
        <v>-2.61</v>
      </c>
      <c r="BT90" t="s">
        <v>622</v>
      </c>
      <c r="BU90">
        <v>7</v>
      </c>
      <c r="BV90">
        <v>7</v>
      </c>
      <c r="BW90">
        <v>9</v>
      </c>
      <c r="BX90">
        <v>0</v>
      </c>
      <c r="BY90">
        <v>0.11</v>
      </c>
      <c r="BZ90">
        <v>-1.89</v>
      </c>
      <c r="CA90">
        <v>-1.2</v>
      </c>
      <c r="CB90">
        <v>-1.83</v>
      </c>
      <c r="CC90">
        <v>0.18</v>
      </c>
      <c r="CD90">
        <v>20260227</v>
      </c>
      <c r="CE90">
        <v>20200828</v>
      </c>
      <c r="CF90">
        <v>5.79</v>
      </c>
      <c r="CG90" t="s">
        <v>138</v>
      </c>
      <c r="CH90" t="s">
        <v>138</v>
      </c>
      <c r="CI90" t="s">
        <v>371</v>
      </c>
      <c r="CJ90" s="2">
        <v>94.64</v>
      </c>
      <c r="CK90">
        <v>71.31</v>
      </c>
      <c r="CL90">
        <v>0.89</v>
      </c>
      <c r="CM90" s="2">
        <v>23.71</v>
      </c>
      <c r="CN90">
        <v>53.05</v>
      </c>
      <c r="CO90">
        <v>12.11</v>
      </c>
      <c r="CP90">
        <v>4.86</v>
      </c>
      <c r="CQ90">
        <v>10.88</v>
      </c>
      <c r="CR90">
        <v>38.63</v>
      </c>
      <c r="CS90">
        <v>4.24</v>
      </c>
      <c r="CT90">
        <v>7.47</v>
      </c>
      <c r="CU90">
        <v>0.24</v>
      </c>
      <c r="CV90">
        <v>16.02</v>
      </c>
      <c r="CW90" s="2">
        <v>12.44</v>
      </c>
      <c r="CX90" s="3">
        <v>3.36</v>
      </c>
      <c r="CY90">
        <v>1.97</v>
      </c>
      <c r="CZ90">
        <v>-0.39</v>
      </c>
      <c r="DA90">
        <v>1.8</v>
      </c>
      <c r="DB90">
        <v>1.62</v>
      </c>
      <c r="DC90">
        <v>1.91</v>
      </c>
      <c r="DD90">
        <v>1.57</v>
      </c>
      <c r="DE90">
        <v>47.83</v>
      </c>
      <c r="DF90" s="2">
        <v>-0.84</v>
      </c>
      <c r="DG90" s="3">
        <v>-7.3</v>
      </c>
      <c r="DH90">
        <v>21641</v>
      </c>
      <c r="DI90">
        <v>14058</v>
      </c>
      <c r="DJ90" t="s">
        <v>953</v>
      </c>
      <c r="DK90" s="2">
        <v>-2.1</v>
      </c>
      <c r="DL90">
        <v>20.49</v>
      </c>
      <c r="DM90">
        <v>1.39</v>
      </c>
      <c r="DN90">
        <v>-117.55</v>
      </c>
      <c r="DO90">
        <v>7.98</v>
      </c>
      <c r="DP90" s="2">
        <v>3.05</v>
      </c>
      <c r="DQ90" t="s">
        <v>954</v>
      </c>
      <c r="DR90">
        <v>12.29</v>
      </c>
      <c r="DS90">
        <v>2.76</v>
      </c>
      <c r="DT90">
        <v>8.26</v>
      </c>
      <c r="DU90">
        <v>-0.15</v>
      </c>
      <c r="DV90">
        <v>76.06</v>
      </c>
      <c r="DW90" s="2" t="s">
        <v>955</v>
      </c>
      <c r="DX90">
        <v>72.98</v>
      </c>
      <c r="DY90" s="2">
        <v>15.86</v>
      </c>
      <c r="DZ90">
        <v>13.02</v>
      </c>
      <c r="EA90" s="2">
        <v>1.79</v>
      </c>
      <c r="EB90" s="2">
        <v>2409</v>
      </c>
      <c r="EC90" t="s">
        <v>202</v>
      </c>
      <c r="ED90">
        <v>688289</v>
      </c>
      <c r="EE90" t="s">
        <v>138</v>
      </c>
      <c r="EF90" t="s">
        <v>138</v>
      </c>
      <c r="EG90" t="s">
        <v>138</v>
      </c>
    </row>
    <row r="91" spans="1:137">
      <c r="A91" t="str">
        <f>"002108"</f>
        <v>002108</v>
      </c>
      <c r="B91" t="s">
        <v>956</v>
      </c>
      <c r="C91">
        <v>0.34</v>
      </c>
      <c r="D91">
        <v>5.82</v>
      </c>
      <c r="E91">
        <v>0.02</v>
      </c>
      <c r="F91">
        <v>5.82</v>
      </c>
      <c r="G91">
        <v>5.83</v>
      </c>
      <c r="H91">
        <v>958207</v>
      </c>
      <c r="I91">
        <v>32</v>
      </c>
      <c r="J91">
        <v>0</v>
      </c>
      <c r="K91">
        <v>5.82</v>
      </c>
      <c r="L91">
        <v>5.86</v>
      </c>
      <c r="M91">
        <v>5.89</v>
      </c>
      <c r="N91">
        <v>5.7</v>
      </c>
      <c r="O91">
        <v>5.8</v>
      </c>
      <c r="P91" s="2">
        <v>54.25</v>
      </c>
      <c r="Q91">
        <v>55471.89</v>
      </c>
      <c r="R91">
        <v>0.57</v>
      </c>
      <c r="S91" s="2" t="s">
        <v>957</v>
      </c>
      <c r="T91" t="s">
        <v>638</v>
      </c>
      <c r="U91">
        <v>3.28</v>
      </c>
      <c r="V91">
        <v>5.79</v>
      </c>
      <c r="W91">
        <v>477112</v>
      </c>
      <c r="X91">
        <v>481095</v>
      </c>
      <c r="Y91">
        <v>0.99</v>
      </c>
      <c r="Z91">
        <v>0</v>
      </c>
      <c r="AA91">
        <v>1272</v>
      </c>
      <c r="AB91">
        <v>1295</v>
      </c>
      <c r="AC91" t="s">
        <v>138</v>
      </c>
      <c r="AD91">
        <v>-36.97</v>
      </c>
      <c r="AE91">
        <v>0.41</v>
      </c>
      <c r="AF91">
        <v>0.11</v>
      </c>
      <c r="AG91">
        <v>252.49</v>
      </c>
      <c r="AH91">
        <v>-1343.32</v>
      </c>
      <c r="AI91">
        <v>-0.17</v>
      </c>
      <c r="AJ91">
        <v>105182.6</v>
      </c>
      <c r="AK91">
        <v>977.92</v>
      </c>
      <c r="AL91">
        <v>0</v>
      </c>
      <c r="AM91">
        <v>0.93</v>
      </c>
      <c r="AN91" t="s">
        <v>138</v>
      </c>
      <c r="AO91">
        <v>1.44</v>
      </c>
      <c r="AP91">
        <v>0.13</v>
      </c>
      <c r="AQ91" t="s">
        <v>138</v>
      </c>
      <c r="AR91">
        <v>1.61</v>
      </c>
      <c r="AS91" t="s">
        <v>138</v>
      </c>
      <c r="AT91" t="s">
        <v>138</v>
      </c>
      <c r="AU91">
        <v>16.47</v>
      </c>
      <c r="AV91" t="s">
        <v>958</v>
      </c>
      <c r="AW91" s="2" t="s">
        <v>959</v>
      </c>
      <c r="AX91">
        <v>-0.28</v>
      </c>
      <c r="AY91">
        <v>2710</v>
      </c>
      <c r="AZ91">
        <v>1</v>
      </c>
      <c r="BA91">
        <v>-2.68</v>
      </c>
      <c r="BB91">
        <v>-4.89</v>
      </c>
      <c r="BC91">
        <v>-0.17</v>
      </c>
      <c r="BD91">
        <v>17.81</v>
      </c>
      <c r="BE91">
        <v>18.3</v>
      </c>
      <c r="BF91">
        <v>11.28</v>
      </c>
      <c r="BG91">
        <v>69.68</v>
      </c>
      <c r="BH91">
        <v>17.34</v>
      </c>
      <c r="BI91">
        <v>22.01</v>
      </c>
      <c r="BJ91">
        <v>94.08</v>
      </c>
      <c r="BK91">
        <v>7</v>
      </c>
      <c r="BL91" t="s">
        <v>960</v>
      </c>
      <c r="BM91">
        <v>7.25</v>
      </c>
      <c r="BN91" t="s">
        <v>961</v>
      </c>
      <c r="BO91" t="s">
        <v>962</v>
      </c>
      <c r="BP91" s="2">
        <v>63.96</v>
      </c>
      <c r="BQ91">
        <v>62.26</v>
      </c>
      <c r="BR91">
        <v>0.89</v>
      </c>
      <c r="BS91">
        <v>-2.35</v>
      </c>
      <c r="BT91" t="s">
        <v>163</v>
      </c>
      <c r="BU91">
        <v>5</v>
      </c>
      <c r="BV91">
        <v>8</v>
      </c>
      <c r="BW91">
        <v>8</v>
      </c>
      <c r="BX91">
        <v>1.03</v>
      </c>
      <c r="BY91">
        <v>1.55</v>
      </c>
      <c r="BZ91">
        <v>-1.72</v>
      </c>
      <c r="CA91">
        <v>-0.17</v>
      </c>
      <c r="CB91">
        <v>-1.19</v>
      </c>
      <c r="CC91">
        <v>2.11</v>
      </c>
      <c r="CD91">
        <v>20260422</v>
      </c>
      <c r="CE91">
        <v>20070124</v>
      </c>
      <c r="CF91">
        <v>16.49</v>
      </c>
      <c r="CG91" t="s">
        <v>138</v>
      </c>
      <c r="CH91" t="s">
        <v>138</v>
      </c>
      <c r="CI91" t="s">
        <v>152</v>
      </c>
      <c r="CJ91" s="2">
        <v>83.68</v>
      </c>
      <c r="CK91">
        <v>50.4</v>
      </c>
      <c r="CL91" t="s">
        <v>138</v>
      </c>
      <c r="CM91" s="2">
        <v>39.77</v>
      </c>
      <c r="CN91">
        <v>23.52</v>
      </c>
      <c r="CO91">
        <v>27.76</v>
      </c>
      <c r="CP91">
        <v>3.4</v>
      </c>
      <c r="CQ91">
        <v>18.98</v>
      </c>
      <c r="CR91">
        <v>5.32</v>
      </c>
      <c r="CS91">
        <v>4.12</v>
      </c>
      <c r="CT91">
        <v>8.61</v>
      </c>
      <c r="CU91">
        <v>0.28</v>
      </c>
      <c r="CV91">
        <v>10.15</v>
      </c>
      <c r="CW91" s="2">
        <v>6.98</v>
      </c>
      <c r="CX91" s="3">
        <v>6.18</v>
      </c>
      <c r="CY91">
        <v>0.5</v>
      </c>
      <c r="CZ91">
        <v>0.31</v>
      </c>
      <c r="DA91">
        <v>0.5</v>
      </c>
      <c r="DB91">
        <v>0.44</v>
      </c>
      <c r="DC91">
        <v>0.44</v>
      </c>
      <c r="DD91">
        <v>0.38</v>
      </c>
      <c r="DE91">
        <v>20.36</v>
      </c>
      <c r="DF91" s="2">
        <v>-1.36</v>
      </c>
      <c r="DG91" s="3">
        <v>0.2</v>
      </c>
      <c r="DH91">
        <v>89630</v>
      </c>
      <c r="DI91">
        <v>14747</v>
      </c>
      <c r="DJ91" t="s">
        <v>963</v>
      </c>
      <c r="DK91" s="2">
        <v>-8.45</v>
      </c>
      <c r="DL91">
        <v>20.6</v>
      </c>
      <c r="DM91">
        <v>1.9</v>
      </c>
      <c r="DN91">
        <v>-70.44</v>
      </c>
      <c r="DO91">
        <v>13.74</v>
      </c>
      <c r="DP91" s="2">
        <v>0.86</v>
      </c>
      <c r="DQ91" t="s">
        <v>964</v>
      </c>
      <c r="DR91">
        <v>3.06</v>
      </c>
      <c r="DS91">
        <v>0.62</v>
      </c>
      <c r="DT91">
        <v>1.23</v>
      </c>
      <c r="DU91">
        <v>-0.08</v>
      </c>
      <c r="DV91">
        <v>60.23</v>
      </c>
      <c r="DW91" s="2" t="s">
        <v>965</v>
      </c>
      <c r="DX91">
        <v>11.43</v>
      </c>
      <c r="DY91" s="2">
        <v>7.1</v>
      </c>
      <c r="DZ91">
        <v>6.33</v>
      </c>
      <c r="EA91" s="2">
        <v>0.09</v>
      </c>
      <c r="EB91" s="2">
        <v>2361</v>
      </c>
      <c r="EC91" t="s">
        <v>138</v>
      </c>
      <c r="ED91">
        <v>2108</v>
      </c>
      <c r="EE91" t="s">
        <v>138</v>
      </c>
      <c r="EF91" t="s">
        <v>138</v>
      </c>
      <c r="EG91" t="s">
        <v>138</v>
      </c>
    </row>
    <row r="92" spans="1:137">
      <c r="A92" t="str">
        <f>"301566"</f>
        <v>301566</v>
      </c>
      <c r="B92" t="s">
        <v>966</v>
      </c>
      <c r="C92">
        <v>1.61</v>
      </c>
      <c r="D92">
        <v>23.91</v>
      </c>
      <c r="E92">
        <v>0.38</v>
      </c>
      <c r="F92">
        <v>23.9</v>
      </c>
      <c r="G92">
        <v>23.91</v>
      </c>
      <c r="H92">
        <v>125428</v>
      </c>
      <c r="I92">
        <v>12</v>
      </c>
      <c r="J92">
        <v>0.13</v>
      </c>
      <c r="K92">
        <v>5.94</v>
      </c>
      <c r="L92">
        <v>23.44</v>
      </c>
      <c r="M92">
        <v>24.16</v>
      </c>
      <c r="N92">
        <v>22.86</v>
      </c>
      <c r="O92">
        <v>23.53</v>
      </c>
      <c r="P92" s="2">
        <v>44.32</v>
      </c>
      <c r="Q92">
        <v>29543.08</v>
      </c>
      <c r="R92">
        <v>1.06</v>
      </c>
      <c r="S92" s="2" t="s">
        <v>967</v>
      </c>
      <c r="T92" t="s">
        <v>968</v>
      </c>
      <c r="U92">
        <v>5.52</v>
      </c>
      <c r="V92">
        <v>23.55</v>
      </c>
      <c r="W92">
        <v>60954</v>
      </c>
      <c r="X92">
        <v>64474</v>
      </c>
      <c r="Y92">
        <v>0.95</v>
      </c>
      <c r="Z92">
        <v>0</v>
      </c>
      <c r="AA92">
        <v>19</v>
      </c>
      <c r="AB92">
        <v>16</v>
      </c>
      <c r="AC92" t="s">
        <v>138</v>
      </c>
      <c r="AD92">
        <v>38.56</v>
      </c>
      <c r="AE92">
        <v>0.37</v>
      </c>
      <c r="AF92">
        <v>0.1</v>
      </c>
      <c r="AG92">
        <v>77.94</v>
      </c>
      <c r="AH92">
        <v>1108.15</v>
      </c>
      <c r="AI92">
        <v>0.28</v>
      </c>
      <c r="AJ92">
        <v>38764.45</v>
      </c>
      <c r="AK92">
        <v>185.64</v>
      </c>
      <c r="AL92">
        <v>0.82</v>
      </c>
      <c r="AM92">
        <v>0.48</v>
      </c>
      <c r="AN92" t="s">
        <v>138</v>
      </c>
      <c r="AO92">
        <v>0.97</v>
      </c>
      <c r="AP92">
        <v>0.05</v>
      </c>
      <c r="AQ92" t="s">
        <v>138</v>
      </c>
      <c r="AR92">
        <v>1.08</v>
      </c>
      <c r="AS92" t="s">
        <v>138</v>
      </c>
      <c r="AT92" t="s">
        <v>138</v>
      </c>
      <c r="AU92">
        <v>2.11</v>
      </c>
      <c r="AV92" t="s">
        <v>969</v>
      </c>
      <c r="AW92" s="2" t="s">
        <v>970</v>
      </c>
      <c r="AX92">
        <v>0.99</v>
      </c>
      <c r="AY92">
        <v>2182</v>
      </c>
      <c r="AZ92">
        <v>1</v>
      </c>
      <c r="BA92">
        <v>-1.96</v>
      </c>
      <c r="BB92">
        <v>-4.67</v>
      </c>
      <c r="BC92">
        <v>2.09</v>
      </c>
      <c r="BD92">
        <v>16.01</v>
      </c>
      <c r="BE92">
        <v>20.88</v>
      </c>
      <c r="BF92">
        <v>4.41</v>
      </c>
      <c r="BG92">
        <v>50.1</v>
      </c>
      <c r="BH92">
        <v>23.44</v>
      </c>
      <c r="BI92">
        <v>23.06</v>
      </c>
      <c r="BJ92">
        <v>78.57</v>
      </c>
      <c r="BK92">
        <v>0</v>
      </c>
      <c r="BL92" t="s">
        <v>971</v>
      </c>
      <c r="BM92">
        <v>7.53</v>
      </c>
      <c r="BN92" t="s">
        <v>972</v>
      </c>
      <c r="BO92" t="s">
        <v>973</v>
      </c>
      <c r="BP92" s="2">
        <v>61.97</v>
      </c>
      <c r="BQ92">
        <v>82.73</v>
      </c>
      <c r="BR92">
        <v>1.71</v>
      </c>
      <c r="BS92">
        <v>-0.54</v>
      </c>
      <c r="BT92" t="s">
        <v>142</v>
      </c>
      <c r="BU92">
        <v>5</v>
      </c>
      <c r="BV92">
        <v>10</v>
      </c>
      <c r="BW92">
        <v>10</v>
      </c>
      <c r="BX92">
        <v>-0.38</v>
      </c>
      <c r="BY92">
        <v>2.68</v>
      </c>
      <c r="BZ92">
        <v>-2.85</v>
      </c>
      <c r="CA92">
        <v>0.08</v>
      </c>
      <c r="CB92">
        <v>-1.03</v>
      </c>
      <c r="CC92">
        <v>4.59</v>
      </c>
      <c r="CD92">
        <v>20260427</v>
      </c>
      <c r="CE92">
        <v>20231229</v>
      </c>
      <c r="CF92">
        <v>4</v>
      </c>
      <c r="CG92" t="s">
        <v>138</v>
      </c>
      <c r="CH92" t="s">
        <v>138</v>
      </c>
      <c r="CI92" t="s">
        <v>152</v>
      </c>
      <c r="CJ92" s="2">
        <v>15.99</v>
      </c>
      <c r="CK92">
        <v>15.23</v>
      </c>
      <c r="CL92">
        <v>0.04</v>
      </c>
      <c r="CM92" s="2">
        <v>4.49</v>
      </c>
      <c r="CN92">
        <v>12.27</v>
      </c>
      <c r="CO92">
        <v>2.73</v>
      </c>
      <c r="CP92">
        <v>0.28</v>
      </c>
      <c r="CQ92">
        <v>0.32</v>
      </c>
      <c r="CR92">
        <v>2.75</v>
      </c>
      <c r="CS92">
        <v>1.08</v>
      </c>
      <c r="CT92">
        <v>1.12</v>
      </c>
      <c r="CU92">
        <v>0</v>
      </c>
      <c r="CV92">
        <v>4.25</v>
      </c>
      <c r="CW92" s="2">
        <v>1.15</v>
      </c>
      <c r="CX92" s="3">
        <v>0.37</v>
      </c>
      <c r="CY92">
        <v>0.63</v>
      </c>
      <c r="CZ92">
        <v>0.01</v>
      </c>
      <c r="DA92">
        <v>0.63</v>
      </c>
      <c r="DB92">
        <v>0.54</v>
      </c>
      <c r="DC92">
        <v>0.54</v>
      </c>
      <c r="DD92">
        <v>0.51</v>
      </c>
      <c r="DE92">
        <v>6.26</v>
      </c>
      <c r="DF92" s="2">
        <v>0.21</v>
      </c>
      <c r="DG92" s="3">
        <v>-1.79</v>
      </c>
      <c r="DH92">
        <v>23834</v>
      </c>
      <c r="DI92">
        <v>6990</v>
      </c>
      <c r="DJ92" t="s">
        <v>974</v>
      </c>
      <c r="DK92" s="2">
        <v>4.75</v>
      </c>
      <c r="DL92">
        <v>13.88</v>
      </c>
      <c r="DM92">
        <v>6.28</v>
      </c>
      <c r="DN92">
        <v>453.39</v>
      </c>
      <c r="DO92">
        <v>83.29</v>
      </c>
      <c r="DP92" s="2">
        <v>0.38</v>
      </c>
      <c r="DQ92" t="s">
        <v>479</v>
      </c>
      <c r="DR92">
        <v>3.81</v>
      </c>
      <c r="DS92">
        <v>1.06</v>
      </c>
      <c r="DT92">
        <v>1.57</v>
      </c>
      <c r="DU92">
        <v>0.05</v>
      </c>
      <c r="DV92">
        <v>95.5</v>
      </c>
      <c r="DW92" s="2" t="s">
        <v>975</v>
      </c>
      <c r="DX92">
        <v>67.62</v>
      </c>
      <c r="DY92" s="2">
        <v>54.73</v>
      </c>
      <c r="DZ92">
        <v>46.97</v>
      </c>
      <c r="EA92" s="2">
        <v>0.05</v>
      </c>
      <c r="EB92" s="2">
        <v>338</v>
      </c>
      <c r="EC92" t="s">
        <v>202</v>
      </c>
      <c r="ED92">
        <v>301566</v>
      </c>
      <c r="EE92" t="s">
        <v>138</v>
      </c>
      <c r="EF92" t="s">
        <v>138</v>
      </c>
      <c r="EG92" t="s">
        <v>138</v>
      </c>
    </row>
    <row r="93" spans="1:137">
      <c r="A93" t="str">
        <f>"688678"</f>
        <v>688678</v>
      </c>
      <c r="B93" t="s">
        <v>976</v>
      </c>
      <c r="C93">
        <v>1</v>
      </c>
      <c r="D93">
        <v>23.33</v>
      </c>
      <c r="E93">
        <v>0.23</v>
      </c>
      <c r="F93">
        <v>23.33</v>
      </c>
      <c r="G93">
        <v>23.34</v>
      </c>
      <c r="H93">
        <v>143672</v>
      </c>
      <c r="I93">
        <v>6</v>
      </c>
      <c r="J93">
        <v>0.69</v>
      </c>
      <c r="K93">
        <v>3.56</v>
      </c>
      <c r="L93">
        <v>23.3</v>
      </c>
      <c r="M93">
        <v>23.6</v>
      </c>
      <c r="N93">
        <v>22.47</v>
      </c>
      <c r="O93">
        <v>23.1</v>
      </c>
      <c r="P93" s="2">
        <v>170.34</v>
      </c>
      <c r="Q93">
        <v>33090.46</v>
      </c>
      <c r="R93">
        <v>0.71</v>
      </c>
      <c r="S93" s="2" t="s">
        <v>157</v>
      </c>
      <c r="T93" t="s">
        <v>305</v>
      </c>
      <c r="U93">
        <v>4.89</v>
      </c>
      <c r="V93">
        <v>23.03</v>
      </c>
      <c r="W93">
        <v>72804</v>
      </c>
      <c r="X93">
        <v>70868</v>
      </c>
      <c r="Y93">
        <v>1.03</v>
      </c>
      <c r="Z93">
        <v>0</v>
      </c>
      <c r="AA93">
        <v>5</v>
      </c>
      <c r="AB93">
        <v>8</v>
      </c>
      <c r="AC93" t="s">
        <v>138</v>
      </c>
      <c r="AD93">
        <v>52.49</v>
      </c>
      <c r="AE93">
        <v>0.86</v>
      </c>
      <c r="AF93">
        <v>0.17</v>
      </c>
      <c r="AG93">
        <v>163.62</v>
      </c>
      <c r="AH93">
        <v>-1849.17</v>
      </c>
      <c r="AI93">
        <v>-0.31</v>
      </c>
      <c r="AJ93">
        <v>56402.71</v>
      </c>
      <c r="AK93">
        <v>154.33</v>
      </c>
      <c r="AL93">
        <v>0</v>
      </c>
      <c r="AM93">
        <v>0.27</v>
      </c>
      <c r="AN93" t="s">
        <v>138</v>
      </c>
      <c r="AO93">
        <v>0.47</v>
      </c>
      <c r="AP93">
        <v>0.03</v>
      </c>
      <c r="AQ93" t="s">
        <v>138</v>
      </c>
      <c r="AR93">
        <v>0.69</v>
      </c>
      <c r="AS93" t="s">
        <v>138</v>
      </c>
      <c r="AT93" t="s">
        <v>138</v>
      </c>
      <c r="AU93">
        <v>4.03</v>
      </c>
      <c r="AV93" t="s">
        <v>977</v>
      </c>
      <c r="AW93" s="2" t="s">
        <v>977</v>
      </c>
      <c r="AX93">
        <v>0.73</v>
      </c>
      <c r="AY93">
        <v>2205</v>
      </c>
      <c r="AZ93">
        <v>1</v>
      </c>
      <c r="BA93">
        <v>-1.95</v>
      </c>
      <c r="BB93">
        <v>-1.31</v>
      </c>
      <c r="BC93">
        <v>4.57</v>
      </c>
      <c r="BD93">
        <v>25.16</v>
      </c>
      <c r="BE93">
        <v>23.64</v>
      </c>
      <c r="BF93">
        <v>35.96</v>
      </c>
      <c r="BG93">
        <v>82.83</v>
      </c>
      <c r="BH93">
        <v>33.85</v>
      </c>
      <c r="BI93">
        <v>35.64</v>
      </c>
      <c r="BJ93">
        <v>117.65</v>
      </c>
      <c r="BK93">
        <v>0</v>
      </c>
      <c r="BL93" t="s">
        <v>978</v>
      </c>
      <c r="BM93">
        <v>5.57</v>
      </c>
      <c r="BN93" t="s">
        <v>979</v>
      </c>
      <c r="BO93" t="s">
        <v>980</v>
      </c>
      <c r="BP93" s="2">
        <v>168.66</v>
      </c>
      <c r="BQ93">
        <v>168.66</v>
      </c>
      <c r="BR93">
        <v>1.77</v>
      </c>
      <c r="BS93">
        <v>1.13</v>
      </c>
      <c r="BT93" t="s">
        <v>142</v>
      </c>
      <c r="BU93">
        <v>8</v>
      </c>
      <c r="BV93">
        <v>2</v>
      </c>
      <c r="BW93">
        <v>12</v>
      </c>
      <c r="BX93">
        <v>0.87</v>
      </c>
      <c r="BY93">
        <v>2.16</v>
      </c>
      <c r="BZ93">
        <v>-2.73</v>
      </c>
      <c r="CA93">
        <v>-0.3</v>
      </c>
      <c r="CB93">
        <v>-1.14</v>
      </c>
      <c r="CC93">
        <v>3.83</v>
      </c>
      <c r="CD93">
        <v>20260421</v>
      </c>
      <c r="CE93">
        <v>20201223</v>
      </c>
      <c r="CF93">
        <v>4.03</v>
      </c>
      <c r="CG93" t="s">
        <v>138</v>
      </c>
      <c r="CH93" t="s">
        <v>138</v>
      </c>
      <c r="CI93" t="s">
        <v>164</v>
      </c>
      <c r="CJ93" s="2">
        <v>42.71</v>
      </c>
      <c r="CK93">
        <v>18.67</v>
      </c>
      <c r="CL93">
        <v>0.54</v>
      </c>
      <c r="CM93" s="2">
        <v>55.03</v>
      </c>
      <c r="CN93">
        <v>20.14</v>
      </c>
      <c r="CO93">
        <v>17.28</v>
      </c>
      <c r="CP93">
        <v>0.79</v>
      </c>
      <c r="CQ93">
        <v>15.68</v>
      </c>
      <c r="CR93">
        <v>4.53</v>
      </c>
      <c r="CS93">
        <v>4.79</v>
      </c>
      <c r="CT93">
        <v>8.83</v>
      </c>
      <c r="CU93">
        <v>0.02</v>
      </c>
      <c r="CV93">
        <v>10.66</v>
      </c>
      <c r="CW93" s="2">
        <v>19.72</v>
      </c>
      <c r="CX93" s="3">
        <v>15.34</v>
      </c>
      <c r="CY93">
        <v>0.44</v>
      </c>
      <c r="CZ93">
        <v>0.04</v>
      </c>
      <c r="DA93">
        <v>0.44</v>
      </c>
      <c r="DB93">
        <v>0.5</v>
      </c>
      <c r="DC93">
        <v>0.55</v>
      </c>
      <c r="DD93">
        <v>0.46</v>
      </c>
      <c r="DE93">
        <v>4.25</v>
      </c>
      <c r="DF93" s="2">
        <v>0.11</v>
      </c>
      <c r="DG93" s="3">
        <v>-0.52</v>
      </c>
      <c r="DH93">
        <v>15864</v>
      </c>
      <c r="DI93">
        <v>16253</v>
      </c>
      <c r="DJ93" t="s">
        <v>981</v>
      </c>
      <c r="DK93" s="2">
        <v>1.26</v>
      </c>
      <c r="DL93">
        <v>53.46</v>
      </c>
      <c r="DM93">
        <v>5.11</v>
      </c>
      <c r="DN93">
        <v>822.54</v>
      </c>
      <c r="DO93">
        <v>4.77</v>
      </c>
      <c r="DP93" s="2">
        <v>0.31</v>
      </c>
      <c r="DQ93" t="s">
        <v>982</v>
      </c>
      <c r="DR93">
        <v>4.57</v>
      </c>
      <c r="DS93">
        <v>2.65</v>
      </c>
      <c r="DT93">
        <v>1.05</v>
      </c>
      <c r="DU93">
        <v>0.03</v>
      </c>
      <c r="DV93">
        <v>44.27</v>
      </c>
      <c r="DW93" s="2" t="s">
        <v>983</v>
      </c>
      <c r="DX93">
        <v>22.21</v>
      </c>
      <c r="DY93" s="2">
        <v>2.25</v>
      </c>
      <c r="DZ93">
        <v>2.52</v>
      </c>
      <c r="EA93" s="2">
        <v>1.51</v>
      </c>
      <c r="EB93" s="2">
        <v>5408</v>
      </c>
      <c r="EC93" t="s">
        <v>202</v>
      </c>
      <c r="ED93">
        <v>688678</v>
      </c>
      <c r="EE93" t="s">
        <v>138</v>
      </c>
      <c r="EF93" t="s">
        <v>138</v>
      </c>
      <c r="EG93" t="s">
        <v>138</v>
      </c>
    </row>
    <row r="94" spans="1:137">
      <c r="A94" t="str">
        <f>"002354"</f>
        <v>002354</v>
      </c>
      <c r="B94" t="s">
        <v>984</v>
      </c>
      <c r="C94">
        <v>0.18</v>
      </c>
      <c r="D94">
        <v>5.57</v>
      </c>
      <c r="E94">
        <v>0.01</v>
      </c>
      <c r="F94">
        <v>5.57</v>
      </c>
      <c r="G94">
        <v>5.58</v>
      </c>
      <c r="H94">
        <v>252314</v>
      </c>
      <c r="I94">
        <v>88</v>
      </c>
      <c r="J94">
        <v>0.18</v>
      </c>
      <c r="K94">
        <v>1.55</v>
      </c>
      <c r="L94">
        <v>5.53</v>
      </c>
      <c r="M94">
        <v>5.59</v>
      </c>
      <c r="N94">
        <v>5.44</v>
      </c>
      <c r="O94">
        <v>5.56</v>
      </c>
      <c r="P94" s="2" t="s">
        <v>138</v>
      </c>
      <c r="Q94">
        <v>13899.13</v>
      </c>
      <c r="R94">
        <v>0.83</v>
      </c>
      <c r="S94" s="2" t="s">
        <v>985</v>
      </c>
      <c r="T94" t="s">
        <v>968</v>
      </c>
      <c r="U94">
        <v>2.7</v>
      </c>
      <c r="V94">
        <v>5.51</v>
      </c>
      <c r="W94">
        <v>131242</v>
      </c>
      <c r="X94">
        <v>121072</v>
      </c>
      <c r="Y94">
        <v>1.08</v>
      </c>
      <c r="Z94">
        <v>0</v>
      </c>
      <c r="AA94">
        <v>1</v>
      </c>
      <c r="AB94">
        <v>3670</v>
      </c>
      <c r="AC94" t="s">
        <v>138</v>
      </c>
      <c r="AD94">
        <v>-23.53</v>
      </c>
      <c r="AE94">
        <v>0.68</v>
      </c>
      <c r="AF94">
        <v>0.04</v>
      </c>
      <c r="AG94">
        <v>138.35</v>
      </c>
      <c r="AH94">
        <v>-517.02</v>
      </c>
      <c r="AI94">
        <v>-0.06</v>
      </c>
      <c r="AJ94">
        <v>23714.19</v>
      </c>
      <c r="AK94">
        <v>69.46</v>
      </c>
      <c r="AL94">
        <v>0</v>
      </c>
      <c r="AM94">
        <v>0.29</v>
      </c>
      <c r="AN94" t="s">
        <v>138</v>
      </c>
      <c r="AO94">
        <v>0.6</v>
      </c>
      <c r="AP94">
        <v>0.01</v>
      </c>
      <c r="AQ94" t="s">
        <v>138</v>
      </c>
      <c r="AR94">
        <v>1.04</v>
      </c>
      <c r="AS94" t="s">
        <v>138</v>
      </c>
      <c r="AT94" t="s">
        <v>138</v>
      </c>
      <c r="AU94">
        <v>16.26</v>
      </c>
      <c r="AV94" t="s">
        <v>986</v>
      </c>
      <c r="AW94" s="2" t="s">
        <v>987</v>
      </c>
      <c r="AX94">
        <v>-0.44</v>
      </c>
      <c r="AY94">
        <v>1980</v>
      </c>
      <c r="AZ94">
        <v>1</v>
      </c>
      <c r="BA94">
        <v>-1.07</v>
      </c>
      <c r="BB94">
        <v>-1.76</v>
      </c>
      <c r="BC94">
        <v>-4.62</v>
      </c>
      <c r="BD94">
        <v>-1.41</v>
      </c>
      <c r="BE94">
        <v>-2.1</v>
      </c>
      <c r="BF94">
        <v>-25.44</v>
      </c>
      <c r="BG94">
        <v>2.76</v>
      </c>
      <c r="BH94">
        <v>-1.93</v>
      </c>
      <c r="BI94">
        <v>-12.56</v>
      </c>
      <c r="BJ94">
        <v>61.75</v>
      </c>
      <c r="BK94">
        <v>3</v>
      </c>
      <c r="BL94" t="s">
        <v>988</v>
      </c>
      <c r="BM94">
        <v>1.55</v>
      </c>
      <c r="BN94" t="s">
        <v>986</v>
      </c>
      <c r="BO94" t="s">
        <v>989</v>
      </c>
      <c r="BP94" s="2" t="s">
        <v>138</v>
      </c>
      <c r="BQ94" t="s">
        <v>138</v>
      </c>
      <c r="BR94">
        <v>1.15</v>
      </c>
      <c r="BS94">
        <v>-0.89</v>
      </c>
      <c r="BT94" t="s">
        <v>142</v>
      </c>
      <c r="BU94">
        <v>13</v>
      </c>
      <c r="BV94">
        <v>1</v>
      </c>
      <c r="BW94">
        <v>4</v>
      </c>
      <c r="BX94">
        <v>-0.54</v>
      </c>
      <c r="BY94">
        <v>0.54</v>
      </c>
      <c r="BZ94">
        <v>-2.16</v>
      </c>
      <c r="CA94">
        <v>-0.9</v>
      </c>
      <c r="CB94">
        <v>-0.36</v>
      </c>
      <c r="CC94">
        <v>2.39</v>
      </c>
      <c r="CD94">
        <v>20260421</v>
      </c>
      <c r="CE94">
        <v>20100209</v>
      </c>
      <c r="CF94">
        <v>16.55</v>
      </c>
      <c r="CG94" t="s">
        <v>138</v>
      </c>
      <c r="CH94" t="s">
        <v>138</v>
      </c>
      <c r="CI94" t="s">
        <v>164</v>
      </c>
      <c r="CJ94" s="2">
        <v>18.07</v>
      </c>
      <c r="CK94">
        <v>11.87</v>
      </c>
      <c r="CL94">
        <v>0.07</v>
      </c>
      <c r="CM94" s="2">
        <v>33.91</v>
      </c>
      <c r="CN94">
        <v>10.81</v>
      </c>
      <c r="CO94">
        <v>0.57</v>
      </c>
      <c r="CP94">
        <v>0.03</v>
      </c>
      <c r="CQ94">
        <v>5.87</v>
      </c>
      <c r="CR94">
        <v>3.82</v>
      </c>
      <c r="CS94">
        <v>0.24</v>
      </c>
      <c r="CT94">
        <v>5.43</v>
      </c>
      <c r="CU94">
        <v>0.64</v>
      </c>
      <c r="CV94">
        <v>71.85</v>
      </c>
      <c r="CW94" s="2">
        <v>20.77</v>
      </c>
      <c r="CX94" s="3">
        <v>15.51</v>
      </c>
      <c r="CY94">
        <v>-0.18</v>
      </c>
      <c r="CZ94">
        <v>0.82</v>
      </c>
      <c r="DA94">
        <v>-0.21</v>
      </c>
      <c r="DB94">
        <v>-0.49</v>
      </c>
      <c r="DC94">
        <v>-0.49</v>
      </c>
      <c r="DD94">
        <v>-1.17</v>
      </c>
      <c r="DE94">
        <v>-74.92</v>
      </c>
      <c r="DF94" s="2">
        <v>1.16</v>
      </c>
      <c r="DG94" s="3">
        <v>0.61</v>
      </c>
      <c r="DH94">
        <v>186575</v>
      </c>
      <c r="DI94">
        <v>8713</v>
      </c>
      <c r="DJ94" t="s">
        <v>990</v>
      </c>
      <c r="DK94" s="2">
        <v>58.58</v>
      </c>
      <c r="DL94">
        <v>31.57</v>
      </c>
      <c r="DM94">
        <v>7.76</v>
      </c>
      <c r="DN94">
        <v>79.27</v>
      </c>
      <c r="DO94">
        <v>4.44</v>
      </c>
      <c r="DP94" s="2">
        <v>0</v>
      </c>
      <c r="DQ94" t="s">
        <v>991</v>
      </c>
      <c r="DR94">
        <v>0.72</v>
      </c>
      <c r="DS94">
        <v>4.34</v>
      </c>
      <c r="DT94">
        <v>-4.53</v>
      </c>
      <c r="DU94">
        <v>0.07</v>
      </c>
      <c r="DV94">
        <v>65.96</v>
      </c>
      <c r="DW94" s="2" t="s">
        <v>992</v>
      </c>
      <c r="DX94">
        <v>25.31</v>
      </c>
      <c r="DY94" s="2">
        <v>-0.85</v>
      </c>
      <c r="DZ94">
        <v>-2.34</v>
      </c>
      <c r="EA94" s="2">
        <v>0.37</v>
      </c>
      <c r="EB94" s="2">
        <v>1248</v>
      </c>
      <c r="EC94" t="s">
        <v>138</v>
      </c>
      <c r="ED94">
        <v>2354</v>
      </c>
      <c r="EE94" t="s">
        <v>138</v>
      </c>
      <c r="EF94" t="s">
        <v>138</v>
      </c>
      <c r="EG94" t="s">
        <v>138</v>
      </c>
    </row>
    <row r="95" spans="1:137">
      <c r="A95" t="str">
        <f>"000676"</f>
        <v>000676</v>
      </c>
      <c r="B95" t="s">
        <v>993</v>
      </c>
      <c r="C95">
        <v>-2.71</v>
      </c>
      <c r="D95">
        <v>7.18</v>
      </c>
      <c r="E95">
        <v>-0.2</v>
      </c>
      <c r="F95">
        <v>7.17</v>
      </c>
      <c r="G95">
        <v>7.18</v>
      </c>
      <c r="H95">
        <v>545707</v>
      </c>
      <c r="I95">
        <v>13</v>
      </c>
      <c r="J95">
        <v>0.42</v>
      </c>
      <c r="K95">
        <v>4.33</v>
      </c>
      <c r="L95">
        <v>7.01</v>
      </c>
      <c r="M95">
        <v>7.18</v>
      </c>
      <c r="N95">
        <v>6.67</v>
      </c>
      <c r="O95">
        <v>7.38</v>
      </c>
      <c r="P95" s="2">
        <v>56.87</v>
      </c>
      <c r="Q95">
        <v>37547.56</v>
      </c>
      <c r="R95">
        <v>4.48</v>
      </c>
      <c r="S95" s="2" t="s">
        <v>985</v>
      </c>
      <c r="T95" t="s">
        <v>365</v>
      </c>
      <c r="U95">
        <v>6.91</v>
      </c>
      <c r="V95">
        <v>6.88</v>
      </c>
      <c r="W95">
        <v>280035</v>
      </c>
      <c r="X95">
        <v>265672</v>
      </c>
      <c r="Y95">
        <v>1.05</v>
      </c>
      <c r="Z95">
        <v>0</v>
      </c>
      <c r="AA95">
        <v>169</v>
      </c>
      <c r="AB95">
        <v>1178</v>
      </c>
      <c r="AC95" t="s">
        <v>138</v>
      </c>
      <c r="AD95">
        <v>-2.57</v>
      </c>
      <c r="AE95">
        <v>0.25</v>
      </c>
      <c r="AF95">
        <v>0.05</v>
      </c>
      <c r="AG95">
        <v>159.68</v>
      </c>
      <c r="AH95">
        <v>-543.16</v>
      </c>
      <c r="AI95">
        <v>-0.08</v>
      </c>
      <c r="AJ95">
        <v>14578.49</v>
      </c>
      <c r="AK95">
        <v>1367.23</v>
      </c>
      <c r="AL95">
        <v>2.94</v>
      </c>
      <c r="AM95">
        <v>9.38</v>
      </c>
      <c r="AN95" t="s">
        <v>138</v>
      </c>
      <c r="AO95">
        <v>23.2</v>
      </c>
      <c r="AP95">
        <v>0.21</v>
      </c>
      <c r="AQ95" t="s">
        <v>138</v>
      </c>
      <c r="AR95">
        <v>126.65</v>
      </c>
      <c r="AS95" t="s">
        <v>138</v>
      </c>
      <c r="AT95" t="s">
        <v>138</v>
      </c>
      <c r="AU95">
        <v>12.59</v>
      </c>
      <c r="AV95" t="s">
        <v>994</v>
      </c>
      <c r="AW95" s="2" t="s">
        <v>995</v>
      </c>
      <c r="AX95">
        <v>-3.33</v>
      </c>
      <c r="AY95">
        <v>2313</v>
      </c>
      <c r="AZ95">
        <v>-5</v>
      </c>
      <c r="BA95">
        <v>-1.6</v>
      </c>
      <c r="BB95">
        <v>-5.65</v>
      </c>
      <c r="BC95">
        <v>-7.59</v>
      </c>
      <c r="BD95">
        <v>-6.76</v>
      </c>
      <c r="BE95">
        <v>-5.52</v>
      </c>
      <c r="BF95">
        <v>-24.34</v>
      </c>
      <c r="BG95">
        <v>-6.39</v>
      </c>
      <c r="BH95">
        <v>-5.52</v>
      </c>
      <c r="BI95">
        <v>-16.8</v>
      </c>
      <c r="BJ95">
        <v>93.4</v>
      </c>
      <c r="BK95">
        <v>2</v>
      </c>
      <c r="BL95" t="s">
        <v>996</v>
      </c>
      <c r="BM95">
        <v>5.78</v>
      </c>
      <c r="BN95" t="s">
        <v>997</v>
      </c>
      <c r="BO95" t="s">
        <v>998</v>
      </c>
      <c r="BP95" s="2">
        <v>52.61</v>
      </c>
      <c r="BQ95">
        <v>43.72</v>
      </c>
      <c r="BR95">
        <v>0.94</v>
      </c>
      <c r="BS95">
        <v>-3.75</v>
      </c>
      <c r="BT95" t="s">
        <v>142</v>
      </c>
      <c r="BU95">
        <v>13</v>
      </c>
      <c r="BV95">
        <v>1</v>
      </c>
      <c r="BW95">
        <v>10</v>
      </c>
      <c r="BX95">
        <v>-5.01</v>
      </c>
      <c r="BY95">
        <v>-2.71</v>
      </c>
      <c r="BZ95">
        <v>-9.62</v>
      </c>
      <c r="CA95">
        <v>-6.78</v>
      </c>
      <c r="CB95">
        <v>0</v>
      </c>
      <c r="CC95">
        <v>7.65</v>
      </c>
      <c r="CD95">
        <v>20251223</v>
      </c>
      <c r="CE95">
        <v>19961224</v>
      </c>
      <c r="CF95">
        <v>12.6</v>
      </c>
      <c r="CG95" t="s">
        <v>138</v>
      </c>
      <c r="CH95" t="s">
        <v>138</v>
      </c>
      <c r="CI95" t="s">
        <v>371</v>
      </c>
      <c r="CJ95" s="2">
        <v>51.18</v>
      </c>
      <c r="CK95">
        <v>42.71</v>
      </c>
      <c r="CL95">
        <v>1.68</v>
      </c>
      <c r="CM95" s="2">
        <v>13.27</v>
      </c>
      <c r="CN95">
        <v>35.26</v>
      </c>
      <c r="CO95">
        <v>0.08</v>
      </c>
      <c r="CP95">
        <v>0.41</v>
      </c>
      <c r="CQ95">
        <v>6.61</v>
      </c>
      <c r="CR95">
        <v>10.32</v>
      </c>
      <c r="CS95">
        <v>0.22</v>
      </c>
      <c r="CT95">
        <v>11.04</v>
      </c>
      <c r="CU95">
        <v>0.43</v>
      </c>
      <c r="CV95">
        <v>36.92</v>
      </c>
      <c r="CW95" s="2">
        <v>30.32</v>
      </c>
      <c r="CX95" s="3">
        <v>25.43</v>
      </c>
      <c r="CY95">
        <v>1.48</v>
      </c>
      <c r="CZ95">
        <v>0.19</v>
      </c>
      <c r="DA95">
        <v>1.48</v>
      </c>
      <c r="DB95">
        <v>1.54</v>
      </c>
      <c r="DC95">
        <v>1.19</v>
      </c>
      <c r="DD95">
        <v>0.98</v>
      </c>
      <c r="DE95">
        <v>-7.57</v>
      </c>
      <c r="DF95" s="2">
        <v>-1.28</v>
      </c>
      <c r="DG95" s="3">
        <v>-0.41</v>
      </c>
      <c r="DH95">
        <v>97588</v>
      </c>
      <c r="DI95">
        <v>9681</v>
      </c>
      <c r="DJ95" t="s">
        <v>999</v>
      </c>
      <c r="DK95" s="2">
        <v>-23.16</v>
      </c>
      <c r="DL95">
        <v>31.85</v>
      </c>
      <c r="DM95">
        <v>2.13</v>
      </c>
      <c r="DN95">
        <v>-70.55</v>
      </c>
      <c r="DO95">
        <v>2.98</v>
      </c>
      <c r="DP95" s="2">
        <v>0</v>
      </c>
      <c r="DQ95" t="s">
        <v>1000</v>
      </c>
      <c r="DR95">
        <v>3.38</v>
      </c>
      <c r="DS95">
        <v>2.93</v>
      </c>
      <c r="DT95">
        <v>-0.6</v>
      </c>
      <c r="DU95">
        <v>-0.1</v>
      </c>
      <c r="DV95">
        <v>86.28</v>
      </c>
      <c r="DW95" s="2" t="s">
        <v>1001</v>
      </c>
      <c r="DX95">
        <v>16.13</v>
      </c>
      <c r="DY95" s="2">
        <v>4.88</v>
      </c>
      <c r="DZ95">
        <v>5.06</v>
      </c>
      <c r="EA95" s="2">
        <v>1.21</v>
      </c>
      <c r="EB95" s="2">
        <v>456</v>
      </c>
      <c r="EC95" t="s">
        <v>138</v>
      </c>
      <c r="ED95">
        <v>676</v>
      </c>
      <c r="EE95" t="s">
        <v>138</v>
      </c>
      <c r="EF95" t="s">
        <v>138</v>
      </c>
      <c r="EG95" t="s">
        <v>138</v>
      </c>
    </row>
    <row r="96" spans="1:137">
      <c r="A96" t="str">
        <f>"688776"</f>
        <v>688776</v>
      </c>
      <c r="B96" t="s">
        <v>1002</v>
      </c>
      <c r="C96">
        <v>1.72</v>
      </c>
      <c r="D96">
        <v>81.17</v>
      </c>
      <c r="E96">
        <v>1.37</v>
      </c>
      <c r="F96">
        <v>81.17</v>
      </c>
      <c r="G96">
        <v>81.18</v>
      </c>
      <c r="H96">
        <v>11662</v>
      </c>
      <c r="I96">
        <v>2</v>
      </c>
      <c r="J96">
        <v>0.27</v>
      </c>
      <c r="K96">
        <v>1.08</v>
      </c>
      <c r="L96">
        <v>79.8</v>
      </c>
      <c r="M96">
        <v>81.46</v>
      </c>
      <c r="N96">
        <v>78.11</v>
      </c>
      <c r="O96">
        <v>79.8</v>
      </c>
      <c r="P96" s="2" t="s">
        <v>138</v>
      </c>
      <c r="Q96">
        <v>9338.6</v>
      </c>
      <c r="R96">
        <v>1.17</v>
      </c>
      <c r="S96" s="2" t="s">
        <v>518</v>
      </c>
      <c r="T96" t="s">
        <v>259</v>
      </c>
      <c r="U96">
        <v>4.2</v>
      </c>
      <c r="V96">
        <v>80.08</v>
      </c>
      <c r="W96">
        <v>5287</v>
      </c>
      <c r="X96">
        <v>6375</v>
      </c>
      <c r="Y96">
        <v>0.83</v>
      </c>
      <c r="Z96">
        <v>0</v>
      </c>
      <c r="AA96">
        <v>4</v>
      </c>
      <c r="AB96">
        <v>4</v>
      </c>
      <c r="AC96" t="s">
        <v>138</v>
      </c>
      <c r="AD96">
        <v>-21.95</v>
      </c>
      <c r="AE96">
        <v>0.52</v>
      </c>
      <c r="AF96">
        <v>0.05</v>
      </c>
      <c r="AG96">
        <v>16.63</v>
      </c>
      <c r="AH96">
        <v>-714.95</v>
      </c>
      <c r="AI96">
        <v>-0.2</v>
      </c>
      <c r="AJ96">
        <v>12991.68</v>
      </c>
      <c r="AK96">
        <v>7.98</v>
      </c>
      <c r="AL96">
        <v>0</v>
      </c>
      <c r="AM96">
        <v>0.06</v>
      </c>
      <c r="AN96" t="s">
        <v>138</v>
      </c>
      <c r="AO96">
        <v>0.15</v>
      </c>
      <c r="AP96">
        <v>0</v>
      </c>
      <c r="AQ96" t="s">
        <v>138</v>
      </c>
      <c r="AR96">
        <v>0.13</v>
      </c>
      <c r="AS96" t="s">
        <v>138</v>
      </c>
      <c r="AT96" t="s">
        <v>138</v>
      </c>
      <c r="AU96">
        <v>1.08</v>
      </c>
      <c r="AV96" t="s">
        <v>1003</v>
      </c>
      <c r="AW96" s="2" t="s">
        <v>1003</v>
      </c>
      <c r="AX96">
        <v>1.45</v>
      </c>
      <c r="AY96">
        <v>1176</v>
      </c>
      <c r="AZ96">
        <v>1</v>
      </c>
      <c r="BA96">
        <v>-2.53</v>
      </c>
      <c r="BB96">
        <v>-3.22</v>
      </c>
      <c r="BC96">
        <v>-5.78</v>
      </c>
      <c r="BD96">
        <v>-2.02</v>
      </c>
      <c r="BE96">
        <v>-5.52</v>
      </c>
      <c r="BF96">
        <v>-29.94</v>
      </c>
      <c r="BG96">
        <v>2.17</v>
      </c>
      <c r="BH96">
        <v>-4.17</v>
      </c>
      <c r="BI96">
        <v>-19.43</v>
      </c>
      <c r="BJ96">
        <v>105.48</v>
      </c>
      <c r="BK96">
        <v>1</v>
      </c>
      <c r="BL96" t="s">
        <v>1004</v>
      </c>
      <c r="BM96">
        <v>2.6</v>
      </c>
      <c r="BN96" t="s">
        <v>1005</v>
      </c>
      <c r="BO96" t="s">
        <v>1006</v>
      </c>
      <c r="BP96" s="2" t="s">
        <v>138</v>
      </c>
      <c r="BQ96">
        <v>183.82</v>
      </c>
      <c r="BR96">
        <v>2.07</v>
      </c>
      <c r="BS96">
        <v>-1.18</v>
      </c>
      <c r="BT96" t="s">
        <v>142</v>
      </c>
      <c r="BU96">
        <v>9</v>
      </c>
      <c r="BV96">
        <v>1</v>
      </c>
      <c r="BW96">
        <v>10</v>
      </c>
      <c r="BX96">
        <v>0</v>
      </c>
      <c r="BY96">
        <v>2.08</v>
      </c>
      <c r="BZ96">
        <v>-2.12</v>
      </c>
      <c r="CA96">
        <v>0.35</v>
      </c>
      <c r="CB96">
        <v>-0.36</v>
      </c>
      <c r="CC96">
        <v>3.92</v>
      </c>
      <c r="CD96">
        <v>20260227</v>
      </c>
      <c r="CE96">
        <v>20210831</v>
      </c>
      <c r="CF96">
        <v>1.08</v>
      </c>
      <c r="CG96" t="s">
        <v>138</v>
      </c>
      <c r="CH96" t="s">
        <v>138</v>
      </c>
      <c r="CI96" t="s">
        <v>371</v>
      </c>
      <c r="CJ96" s="2">
        <v>24.14</v>
      </c>
      <c r="CK96">
        <v>18.15</v>
      </c>
      <c r="CL96" t="s">
        <v>138</v>
      </c>
      <c r="CM96" s="2">
        <v>24.79</v>
      </c>
      <c r="CN96">
        <v>19.69</v>
      </c>
      <c r="CO96">
        <v>1.43</v>
      </c>
      <c r="CP96">
        <v>0.1</v>
      </c>
      <c r="CQ96">
        <v>4.84</v>
      </c>
      <c r="CR96">
        <v>2.84</v>
      </c>
      <c r="CS96">
        <v>2.73</v>
      </c>
      <c r="CT96">
        <v>8.13</v>
      </c>
      <c r="CU96">
        <v>0.15</v>
      </c>
      <c r="CV96">
        <v>12.03</v>
      </c>
      <c r="CW96" s="2">
        <v>2.54</v>
      </c>
      <c r="CX96" s="3">
        <v>1.96</v>
      </c>
      <c r="CY96">
        <v>-0.44</v>
      </c>
      <c r="CZ96">
        <v>0.06</v>
      </c>
      <c r="DA96">
        <v>-0.45</v>
      </c>
      <c r="DB96">
        <v>-0.4</v>
      </c>
      <c r="DC96">
        <v>-0.4</v>
      </c>
      <c r="DD96">
        <v>-0.46</v>
      </c>
      <c r="DE96">
        <v>4.36</v>
      </c>
      <c r="DF96" s="2">
        <v>-0.53</v>
      </c>
      <c r="DG96" s="3">
        <v>-1.72</v>
      </c>
      <c r="DH96">
        <v>8431</v>
      </c>
      <c r="DI96">
        <v>5314</v>
      </c>
      <c r="DJ96" t="s">
        <v>1007</v>
      </c>
      <c r="DK96" s="2">
        <v>-192.41</v>
      </c>
      <c r="DL96">
        <v>-44.16</v>
      </c>
      <c r="DM96">
        <v>5.02</v>
      </c>
      <c r="DN96">
        <v>-165.5</v>
      </c>
      <c r="DO96">
        <v>34.67</v>
      </c>
      <c r="DP96" s="2">
        <v>0</v>
      </c>
      <c r="DQ96" t="s">
        <v>1008</v>
      </c>
      <c r="DR96">
        <v>16.16</v>
      </c>
      <c r="DS96">
        <v>11.1</v>
      </c>
      <c r="DT96">
        <v>4.02</v>
      </c>
      <c r="DU96">
        <v>-0.49</v>
      </c>
      <c r="DV96">
        <v>75.21</v>
      </c>
      <c r="DW96" s="2" t="s">
        <v>1009</v>
      </c>
      <c r="DX96">
        <v>22.6</v>
      </c>
      <c r="DY96" s="2">
        <v>-17.4</v>
      </c>
      <c r="DZ96">
        <v>-15.77</v>
      </c>
      <c r="EA96" s="2">
        <v>0.19</v>
      </c>
      <c r="EB96" s="2">
        <v>913</v>
      </c>
      <c r="EC96" t="s">
        <v>202</v>
      </c>
      <c r="ED96">
        <v>688776</v>
      </c>
      <c r="EE96" t="s">
        <v>138</v>
      </c>
      <c r="EF96" t="s">
        <v>138</v>
      </c>
      <c r="EG96" t="s">
        <v>138</v>
      </c>
    </row>
    <row r="97" spans="1:137">
      <c r="A97" t="str">
        <f>"603091"</f>
        <v>603091</v>
      </c>
      <c r="B97" t="s">
        <v>1010</v>
      </c>
      <c r="C97">
        <v>3.9</v>
      </c>
      <c r="D97">
        <v>85</v>
      </c>
      <c r="E97">
        <v>3.19</v>
      </c>
      <c r="F97">
        <v>84.99</v>
      </c>
      <c r="G97">
        <v>85</v>
      </c>
      <c r="H97">
        <v>7759</v>
      </c>
      <c r="I97">
        <v>1</v>
      </c>
      <c r="J97">
        <v>0.11</v>
      </c>
      <c r="K97">
        <v>2.47</v>
      </c>
      <c r="L97">
        <v>82.38</v>
      </c>
      <c r="M97">
        <v>85.6</v>
      </c>
      <c r="N97">
        <v>81.11</v>
      </c>
      <c r="O97">
        <v>81.81</v>
      </c>
      <c r="P97" s="2">
        <v>32.64</v>
      </c>
      <c r="Q97">
        <v>6547.21</v>
      </c>
      <c r="R97">
        <v>3.28</v>
      </c>
      <c r="S97" s="2" t="s">
        <v>1011</v>
      </c>
      <c r="T97" t="s">
        <v>430</v>
      </c>
      <c r="U97">
        <v>5.49</v>
      </c>
      <c r="V97">
        <v>84.38</v>
      </c>
      <c r="W97">
        <v>4199</v>
      </c>
      <c r="X97">
        <v>3560</v>
      </c>
      <c r="Y97">
        <v>1.18</v>
      </c>
      <c r="Z97">
        <v>0</v>
      </c>
      <c r="AA97">
        <v>2</v>
      </c>
      <c r="AB97">
        <v>46</v>
      </c>
      <c r="AC97" t="s">
        <v>138</v>
      </c>
      <c r="AD97">
        <v>-60.4</v>
      </c>
      <c r="AE97">
        <v>0.17</v>
      </c>
      <c r="AF97">
        <v>0.01</v>
      </c>
      <c r="AG97">
        <v>21.25</v>
      </c>
      <c r="AH97">
        <v>-340.06</v>
      </c>
      <c r="AI97">
        <v>-0.13</v>
      </c>
      <c r="AJ97">
        <v>2277.54</v>
      </c>
      <c r="AK97">
        <v>18.12</v>
      </c>
      <c r="AL97">
        <v>0</v>
      </c>
      <c r="AM97">
        <v>0.8</v>
      </c>
      <c r="AN97" t="s">
        <v>138</v>
      </c>
      <c r="AO97">
        <v>1.35</v>
      </c>
      <c r="AP97">
        <v>0.01</v>
      </c>
      <c r="AQ97" t="s">
        <v>138</v>
      </c>
      <c r="AR97">
        <v>1.83</v>
      </c>
      <c r="AS97" t="s">
        <v>138</v>
      </c>
      <c r="AT97" t="s">
        <v>138</v>
      </c>
      <c r="AU97">
        <v>0.31</v>
      </c>
      <c r="AV97" t="s">
        <v>1012</v>
      </c>
      <c r="AW97" s="2" t="s">
        <v>1013</v>
      </c>
      <c r="AX97">
        <v>3.63</v>
      </c>
      <c r="AY97">
        <v>857</v>
      </c>
      <c r="AZ97">
        <v>1</v>
      </c>
      <c r="BA97">
        <v>-0.34</v>
      </c>
      <c r="BB97">
        <v>3.35</v>
      </c>
      <c r="BC97">
        <v>6.52</v>
      </c>
      <c r="BD97">
        <v>7.19</v>
      </c>
      <c r="BE97">
        <v>17.56</v>
      </c>
      <c r="BF97">
        <v>9.51</v>
      </c>
      <c r="BG97">
        <v>95.9</v>
      </c>
      <c r="BH97">
        <v>19.7</v>
      </c>
      <c r="BI97">
        <v>7.31</v>
      </c>
      <c r="BJ97">
        <v>111.57</v>
      </c>
      <c r="BK97">
        <v>2</v>
      </c>
      <c r="BL97" t="s">
        <v>1014</v>
      </c>
      <c r="BM97">
        <v>2.47</v>
      </c>
      <c r="BN97" t="s">
        <v>1012</v>
      </c>
      <c r="BO97" t="s">
        <v>1015</v>
      </c>
      <c r="BP97" s="2">
        <v>31.42</v>
      </c>
      <c r="BQ97">
        <v>31.42</v>
      </c>
      <c r="BR97">
        <v>1.06</v>
      </c>
      <c r="BS97">
        <v>2.88</v>
      </c>
      <c r="BT97" t="s">
        <v>142</v>
      </c>
      <c r="BU97">
        <v>14</v>
      </c>
      <c r="BV97">
        <v>10</v>
      </c>
      <c r="BW97">
        <v>10</v>
      </c>
      <c r="BX97">
        <v>0.7</v>
      </c>
      <c r="BY97">
        <v>4.63</v>
      </c>
      <c r="BZ97">
        <v>-0.86</v>
      </c>
      <c r="CA97">
        <v>3.14</v>
      </c>
      <c r="CB97">
        <v>-0.7</v>
      </c>
      <c r="CC97">
        <v>4.8</v>
      </c>
      <c r="CD97">
        <v>20260414</v>
      </c>
      <c r="CE97">
        <v>20240920</v>
      </c>
      <c r="CF97">
        <v>1.02</v>
      </c>
      <c r="CG97" t="s">
        <v>138</v>
      </c>
      <c r="CH97" t="s">
        <v>138</v>
      </c>
      <c r="CI97" t="s">
        <v>164</v>
      </c>
      <c r="CJ97" s="2">
        <v>28.77</v>
      </c>
      <c r="CK97">
        <v>21.94</v>
      </c>
      <c r="CL97">
        <v>0.02</v>
      </c>
      <c r="CM97" s="2">
        <v>23.66</v>
      </c>
      <c r="CN97">
        <v>12.3</v>
      </c>
      <c r="CO97">
        <v>12.7</v>
      </c>
      <c r="CP97">
        <v>1.83</v>
      </c>
      <c r="CQ97">
        <v>4.58</v>
      </c>
      <c r="CR97">
        <v>3.26</v>
      </c>
      <c r="CS97">
        <v>3.95</v>
      </c>
      <c r="CT97">
        <v>2.15</v>
      </c>
      <c r="CU97">
        <v>0.33</v>
      </c>
      <c r="CV97">
        <v>11.6</v>
      </c>
      <c r="CW97" s="2">
        <v>15.06</v>
      </c>
      <c r="CX97" s="3">
        <v>10.1</v>
      </c>
      <c r="CY97">
        <v>3.1</v>
      </c>
      <c r="CZ97">
        <v>0.06</v>
      </c>
      <c r="DA97">
        <v>2.9</v>
      </c>
      <c r="DB97">
        <v>2.65</v>
      </c>
      <c r="DC97">
        <v>2.66</v>
      </c>
      <c r="DD97">
        <v>2.75</v>
      </c>
      <c r="DE97">
        <v>8.84</v>
      </c>
      <c r="DF97" s="2">
        <v>4.17</v>
      </c>
      <c r="DG97" s="3">
        <v>-3.56</v>
      </c>
      <c r="DH97">
        <v>4379</v>
      </c>
      <c r="DI97">
        <v>7180</v>
      </c>
      <c r="DJ97" t="s">
        <v>1016</v>
      </c>
      <c r="DK97" s="2">
        <v>-17.79</v>
      </c>
      <c r="DL97">
        <v>-2.62</v>
      </c>
      <c r="DM97">
        <v>3.96</v>
      </c>
      <c r="DN97">
        <v>20.83</v>
      </c>
      <c r="DO97">
        <v>5.77</v>
      </c>
      <c r="DP97" s="2">
        <v>1.17</v>
      </c>
      <c r="DQ97" t="s">
        <v>1017</v>
      </c>
      <c r="DR97">
        <v>21.46</v>
      </c>
      <c r="DS97">
        <v>11.34</v>
      </c>
      <c r="DT97">
        <v>8.65</v>
      </c>
      <c r="DU97">
        <v>4.08</v>
      </c>
      <c r="DV97">
        <v>76.32</v>
      </c>
      <c r="DW97" s="2" t="s">
        <v>1018</v>
      </c>
      <c r="DX97">
        <v>32.95</v>
      </c>
      <c r="DY97" s="2">
        <v>20.57</v>
      </c>
      <c r="DZ97">
        <v>17.59</v>
      </c>
      <c r="EA97" s="2">
        <v>0.37</v>
      </c>
      <c r="EB97" s="2">
        <v>3206</v>
      </c>
      <c r="EC97" t="s">
        <v>202</v>
      </c>
      <c r="ED97">
        <v>603091</v>
      </c>
      <c r="EE97" t="s">
        <v>138</v>
      </c>
      <c r="EF97" t="s">
        <v>138</v>
      </c>
      <c r="EG97" t="s">
        <v>138</v>
      </c>
    </row>
    <row r="98" spans="1:137">
      <c r="A98" t="str">
        <f>"002734"</f>
        <v>002734</v>
      </c>
      <c r="B98" t="s">
        <v>1019</v>
      </c>
      <c r="C98">
        <v>0.84</v>
      </c>
      <c r="D98">
        <v>17.98</v>
      </c>
      <c r="E98">
        <v>0.15</v>
      </c>
      <c r="F98">
        <v>17.97</v>
      </c>
      <c r="G98">
        <v>17.99</v>
      </c>
      <c r="H98">
        <v>194819</v>
      </c>
      <c r="I98">
        <v>20</v>
      </c>
      <c r="J98">
        <v>0.11</v>
      </c>
      <c r="K98">
        <v>4.49</v>
      </c>
      <c r="L98">
        <v>17.88</v>
      </c>
      <c r="M98">
        <v>18.06</v>
      </c>
      <c r="N98">
        <v>17.61</v>
      </c>
      <c r="O98">
        <v>17.83</v>
      </c>
      <c r="P98" s="2">
        <v>16.19</v>
      </c>
      <c r="Q98">
        <v>34755.77</v>
      </c>
      <c r="R98">
        <v>1.31</v>
      </c>
      <c r="S98" s="2" t="s">
        <v>922</v>
      </c>
      <c r="T98" t="s">
        <v>305</v>
      </c>
      <c r="U98">
        <v>2.52</v>
      </c>
      <c r="V98">
        <v>17.84</v>
      </c>
      <c r="W98">
        <v>93709</v>
      </c>
      <c r="X98">
        <v>101110</v>
      </c>
      <c r="Y98">
        <v>0.93</v>
      </c>
      <c r="Z98">
        <v>0</v>
      </c>
      <c r="AA98">
        <v>320</v>
      </c>
      <c r="AB98">
        <v>208</v>
      </c>
      <c r="AC98" t="s">
        <v>138</v>
      </c>
      <c r="AD98">
        <v>-4.15</v>
      </c>
      <c r="AE98">
        <v>0.2</v>
      </c>
      <c r="AF98">
        <v>0.04</v>
      </c>
      <c r="AG98">
        <v>83.96</v>
      </c>
      <c r="AH98">
        <v>556.25</v>
      </c>
      <c r="AI98">
        <v>0.09</v>
      </c>
      <c r="AJ98">
        <v>74543.67</v>
      </c>
      <c r="AK98">
        <v>478.29</v>
      </c>
      <c r="AL98">
        <v>0.17</v>
      </c>
      <c r="AM98">
        <v>0.64</v>
      </c>
      <c r="AN98" t="s">
        <v>138</v>
      </c>
      <c r="AO98">
        <v>2.6</v>
      </c>
      <c r="AP98">
        <v>0.07</v>
      </c>
      <c r="AQ98" t="s">
        <v>138</v>
      </c>
      <c r="AR98">
        <v>0.58</v>
      </c>
      <c r="AS98" t="s">
        <v>138</v>
      </c>
      <c r="AT98" t="s">
        <v>138</v>
      </c>
      <c r="AU98">
        <v>4.34</v>
      </c>
      <c r="AV98" t="s">
        <v>1020</v>
      </c>
      <c r="AW98" s="2" t="s">
        <v>1021</v>
      </c>
      <c r="AX98">
        <v>0.22</v>
      </c>
      <c r="AY98">
        <v>2316</v>
      </c>
      <c r="AZ98">
        <v>3</v>
      </c>
      <c r="BA98">
        <v>1.6</v>
      </c>
      <c r="BB98">
        <v>3.52</v>
      </c>
      <c r="BC98">
        <v>2.45</v>
      </c>
      <c r="BD98">
        <v>4.11</v>
      </c>
      <c r="BE98">
        <v>1.58</v>
      </c>
      <c r="BF98">
        <v>1.7</v>
      </c>
      <c r="BG98">
        <v>43.84</v>
      </c>
      <c r="BH98">
        <v>3.87</v>
      </c>
      <c r="BI98">
        <v>12.8</v>
      </c>
      <c r="BJ98">
        <v>98.8</v>
      </c>
      <c r="BK98">
        <v>3</v>
      </c>
      <c r="BL98" t="s">
        <v>1022</v>
      </c>
      <c r="BM98">
        <v>5.4</v>
      </c>
      <c r="BN98" t="s">
        <v>1023</v>
      </c>
      <c r="BO98" t="s">
        <v>1024</v>
      </c>
      <c r="BP98" s="2">
        <v>16.84</v>
      </c>
      <c r="BQ98">
        <v>17.68</v>
      </c>
      <c r="BR98">
        <v>1.01</v>
      </c>
      <c r="BS98">
        <v>2.04</v>
      </c>
      <c r="BT98" t="s">
        <v>142</v>
      </c>
      <c r="BU98">
        <v>1</v>
      </c>
      <c r="BV98">
        <v>10</v>
      </c>
      <c r="BW98">
        <v>10</v>
      </c>
      <c r="BX98">
        <v>0.28</v>
      </c>
      <c r="BY98">
        <v>1.29</v>
      </c>
      <c r="BZ98">
        <v>-1.23</v>
      </c>
      <c r="CA98">
        <v>0.06</v>
      </c>
      <c r="CB98">
        <v>-0.44</v>
      </c>
      <c r="CC98">
        <v>2.1</v>
      </c>
      <c r="CD98">
        <v>20260424</v>
      </c>
      <c r="CE98">
        <v>20150127</v>
      </c>
      <c r="CF98">
        <v>4.76</v>
      </c>
      <c r="CG98" t="s">
        <v>138</v>
      </c>
      <c r="CH98" t="s">
        <v>138</v>
      </c>
      <c r="CI98" t="s">
        <v>152</v>
      </c>
      <c r="CJ98" s="2">
        <v>67.09</v>
      </c>
      <c r="CK98">
        <v>40.96</v>
      </c>
      <c r="CL98">
        <v>0.9</v>
      </c>
      <c r="CM98" s="2">
        <v>37.6</v>
      </c>
      <c r="CN98">
        <v>27.73</v>
      </c>
      <c r="CO98">
        <v>28.58</v>
      </c>
      <c r="CP98">
        <v>4.35</v>
      </c>
      <c r="CQ98">
        <v>20.49</v>
      </c>
      <c r="CR98">
        <v>7.59</v>
      </c>
      <c r="CS98">
        <v>5.76</v>
      </c>
      <c r="CT98">
        <v>8.76</v>
      </c>
      <c r="CU98">
        <v>1.29</v>
      </c>
      <c r="CV98">
        <v>17.77</v>
      </c>
      <c r="CW98" s="2">
        <v>13.28</v>
      </c>
      <c r="CX98" s="3">
        <v>9.95</v>
      </c>
      <c r="CY98">
        <v>1.67</v>
      </c>
      <c r="CZ98">
        <v>0.21</v>
      </c>
      <c r="DA98">
        <v>1.67</v>
      </c>
      <c r="DB98">
        <v>1.42</v>
      </c>
      <c r="DC98">
        <v>1.32</v>
      </c>
      <c r="DD98">
        <v>1.34</v>
      </c>
      <c r="DE98">
        <v>16.75</v>
      </c>
      <c r="DF98" s="2">
        <v>0.7</v>
      </c>
      <c r="DG98" s="3">
        <v>0.08</v>
      </c>
      <c r="DH98">
        <v>51116</v>
      </c>
      <c r="DI98">
        <v>7063</v>
      </c>
      <c r="DJ98" t="s">
        <v>1025</v>
      </c>
      <c r="DK98" s="2">
        <v>22.23</v>
      </c>
      <c r="DL98">
        <v>9.65</v>
      </c>
      <c r="DM98">
        <v>2.09</v>
      </c>
      <c r="DN98">
        <v>122.18</v>
      </c>
      <c r="DO98">
        <v>6.44</v>
      </c>
      <c r="DP98" s="2">
        <v>2.5</v>
      </c>
      <c r="DQ98" t="s">
        <v>1026</v>
      </c>
      <c r="DR98">
        <v>8.61</v>
      </c>
      <c r="DS98">
        <v>3.73</v>
      </c>
      <c r="DT98">
        <v>3.52</v>
      </c>
      <c r="DU98">
        <v>0.15</v>
      </c>
      <c r="DV98">
        <v>61.89</v>
      </c>
      <c r="DW98" s="2" t="s">
        <v>1027</v>
      </c>
      <c r="DX98">
        <v>25.04</v>
      </c>
      <c r="DY98" s="2">
        <v>12.62</v>
      </c>
      <c r="DZ98">
        <v>10.7</v>
      </c>
      <c r="EA98" s="2">
        <v>0.34</v>
      </c>
      <c r="EB98" s="2">
        <v>4593</v>
      </c>
      <c r="EC98" t="s">
        <v>138</v>
      </c>
      <c r="ED98">
        <v>2734</v>
      </c>
      <c r="EE98" t="s">
        <v>138</v>
      </c>
      <c r="EF98" t="s">
        <v>138</v>
      </c>
      <c r="EG98" t="s">
        <v>138</v>
      </c>
    </row>
    <row r="99" s="1" customFormat="1" spans="1:137">
      <c r="A99" s="4" t="str">
        <f>"002030"</f>
        <v>002030</v>
      </c>
      <c r="B99" s="4" t="s">
        <v>1028</v>
      </c>
      <c r="C99" s="1">
        <v>-0.69</v>
      </c>
      <c r="D99" s="1">
        <v>5.74</v>
      </c>
      <c r="E99" s="1">
        <v>-0.04</v>
      </c>
      <c r="F99" s="1">
        <v>5.74</v>
      </c>
      <c r="G99" s="1">
        <v>5.75</v>
      </c>
      <c r="H99" s="1">
        <v>61894</v>
      </c>
      <c r="I99" s="1">
        <v>13</v>
      </c>
      <c r="J99" s="1">
        <v>-0.16</v>
      </c>
      <c r="K99" s="1">
        <v>0.44</v>
      </c>
      <c r="L99" s="1">
        <v>5.75</v>
      </c>
      <c r="M99" s="1">
        <v>5.75</v>
      </c>
      <c r="N99" s="1">
        <v>5.69</v>
      </c>
      <c r="O99" s="1">
        <v>5.78</v>
      </c>
      <c r="P99" s="6" t="s">
        <v>138</v>
      </c>
      <c r="Q99" s="1">
        <v>3535.51</v>
      </c>
      <c r="R99" s="1">
        <v>1.18</v>
      </c>
      <c r="S99" s="6" t="s">
        <v>949</v>
      </c>
      <c r="T99" s="4" t="s">
        <v>365</v>
      </c>
      <c r="U99" s="1">
        <v>1.04</v>
      </c>
      <c r="V99" s="1">
        <v>5.71</v>
      </c>
      <c r="W99" s="1">
        <v>36041</v>
      </c>
      <c r="X99" s="1">
        <v>25853</v>
      </c>
      <c r="Y99" s="1">
        <v>1.39</v>
      </c>
      <c r="Z99" s="1">
        <v>0</v>
      </c>
      <c r="AA99" s="1">
        <v>759</v>
      </c>
      <c r="AB99" s="1">
        <v>1393</v>
      </c>
      <c r="AC99" s="4" t="s">
        <v>138</v>
      </c>
      <c r="AD99" s="1">
        <v>55.05</v>
      </c>
      <c r="AE99" s="1">
        <v>0.27</v>
      </c>
      <c r="AF99" s="1">
        <v>0.01</v>
      </c>
      <c r="AG99" s="1">
        <v>9.42</v>
      </c>
      <c r="AH99" s="1">
        <v>65.56</v>
      </c>
      <c r="AI99" s="1">
        <v>0.01</v>
      </c>
      <c r="AJ99" s="1">
        <v>4455.93</v>
      </c>
      <c r="AK99" s="1">
        <v>27.43</v>
      </c>
      <c r="AL99" s="1">
        <v>0</v>
      </c>
      <c r="AM99" s="1">
        <v>0.62</v>
      </c>
      <c r="AN99" s="4" t="s">
        <v>138</v>
      </c>
      <c r="AO99" s="1">
        <v>1.32</v>
      </c>
      <c r="AP99" s="1">
        <v>0</v>
      </c>
      <c r="AQ99" s="4" t="s">
        <v>138</v>
      </c>
      <c r="AR99" s="1">
        <v>0.55</v>
      </c>
      <c r="AS99" s="4" t="s">
        <v>138</v>
      </c>
      <c r="AT99" s="4" t="s">
        <v>138</v>
      </c>
      <c r="AU99" s="1">
        <v>14.03</v>
      </c>
      <c r="AV99" s="4" t="s">
        <v>1029</v>
      </c>
      <c r="AW99" s="6" t="s">
        <v>1029</v>
      </c>
      <c r="AX99" s="1">
        <v>-1.32</v>
      </c>
      <c r="AY99" s="1">
        <v>963</v>
      </c>
      <c r="AZ99" s="1">
        <v>-1</v>
      </c>
      <c r="BA99" s="1">
        <v>0.17</v>
      </c>
      <c r="BB99" s="1">
        <v>-1.21</v>
      </c>
      <c r="BC99" s="1">
        <v>-3.04</v>
      </c>
      <c r="BD99" s="1">
        <v>-3.04</v>
      </c>
      <c r="BE99" s="1">
        <v>-3.85</v>
      </c>
      <c r="BF99" s="1">
        <v>-9.03</v>
      </c>
      <c r="BG99" s="1">
        <v>3.99</v>
      </c>
      <c r="BH99" s="1">
        <v>-2.88</v>
      </c>
      <c r="BI99" s="1">
        <v>-3.69</v>
      </c>
      <c r="BJ99" s="1">
        <v>53.27</v>
      </c>
      <c r="BK99" s="1">
        <v>3</v>
      </c>
      <c r="BL99" s="4" t="s">
        <v>1030</v>
      </c>
      <c r="BM99" s="1">
        <v>0.65</v>
      </c>
      <c r="BN99" s="4" t="s">
        <v>1031</v>
      </c>
      <c r="BO99" s="4" t="s">
        <v>1032</v>
      </c>
      <c r="BP99" s="6" t="s">
        <v>138</v>
      </c>
      <c r="BQ99" s="4" t="s">
        <v>138</v>
      </c>
      <c r="BR99" s="1">
        <v>0.72</v>
      </c>
      <c r="BS99" s="1">
        <v>-0.86</v>
      </c>
      <c r="BT99" s="4" t="s">
        <v>175</v>
      </c>
      <c r="BU99" s="1">
        <v>13</v>
      </c>
      <c r="BV99" s="1">
        <v>1</v>
      </c>
      <c r="BW99" s="1">
        <v>4</v>
      </c>
      <c r="BX99" s="1">
        <v>-0.52</v>
      </c>
      <c r="BY99" s="1">
        <v>-0.52</v>
      </c>
      <c r="BZ99" s="1">
        <v>-1.56</v>
      </c>
      <c r="CA99" s="1">
        <v>-1.21</v>
      </c>
      <c r="CB99" s="1">
        <v>-0.17</v>
      </c>
      <c r="CC99" s="1">
        <v>0.88</v>
      </c>
      <c r="CD99" s="1">
        <v>20260403</v>
      </c>
      <c r="CE99" s="1">
        <v>20040809</v>
      </c>
      <c r="CF99" s="1">
        <v>14.03</v>
      </c>
      <c r="CG99" s="4" t="s">
        <v>138</v>
      </c>
      <c r="CH99" s="4" t="s">
        <v>138</v>
      </c>
      <c r="CI99" s="4" t="s">
        <v>371</v>
      </c>
      <c r="CJ99" s="5">
        <v>90.94</v>
      </c>
      <c r="CK99" s="1">
        <v>77.41</v>
      </c>
      <c r="CL99" s="1">
        <v>2.54</v>
      </c>
      <c r="CM99" s="5">
        <v>12.09</v>
      </c>
      <c r="CN99" s="1">
        <v>28.74</v>
      </c>
      <c r="CO99" s="1">
        <v>12.73</v>
      </c>
      <c r="CP99" s="1">
        <v>5.26</v>
      </c>
      <c r="CQ99" s="1">
        <v>9.4</v>
      </c>
      <c r="CR99" s="1">
        <v>4.91</v>
      </c>
      <c r="CS99" s="1">
        <v>1.94</v>
      </c>
      <c r="CT99" s="1">
        <v>8.16</v>
      </c>
      <c r="CU99" s="1">
        <v>0.48</v>
      </c>
      <c r="CV99" s="1">
        <v>6.04</v>
      </c>
      <c r="CW99" s="5">
        <v>5.04</v>
      </c>
      <c r="CX99" s="7">
        <v>3.39</v>
      </c>
      <c r="CY99" s="1">
        <v>-1.65</v>
      </c>
      <c r="CZ99" s="1">
        <v>-0.05</v>
      </c>
      <c r="DA99" s="1">
        <v>-1.7</v>
      </c>
      <c r="DB99" s="1">
        <v>-1.51</v>
      </c>
      <c r="DC99" s="1">
        <v>-1.42</v>
      </c>
      <c r="DD99" s="1">
        <v>-3.25</v>
      </c>
      <c r="DE99" s="1">
        <v>44.7</v>
      </c>
      <c r="DF99" s="5">
        <v>0.82</v>
      </c>
      <c r="DG99" s="7">
        <v>-3.76</v>
      </c>
      <c r="DH99" s="1">
        <v>141000</v>
      </c>
      <c r="DI99" s="1">
        <v>6805</v>
      </c>
      <c r="DJ99" s="4" t="s">
        <v>1033</v>
      </c>
      <c r="DK99" s="5">
        <v>71.85</v>
      </c>
      <c r="DL99" s="1">
        <v>-14.81</v>
      </c>
      <c r="DM99" s="1">
        <v>1.04</v>
      </c>
      <c r="DN99" s="1">
        <v>98.82</v>
      </c>
      <c r="DO99" s="1">
        <v>16</v>
      </c>
      <c r="DP99" s="5">
        <v>0</v>
      </c>
      <c r="DQ99" s="4" t="s">
        <v>1034</v>
      </c>
      <c r="DR99" s="1">
        <v>5.52</v>
      </c>
      <c r="DS99" s="1">
        <v>0.43</v>
      </c>
      <c r="DT99" s="1">
        <v>3.18</v>
      </c>
      <c r="DU99" s="1">
        <v>0.06</v>
      </c>
      <c r="DV99" s="1">
        <v>87.56</v>
      </c>
      <c r="DW99" s="6" t="s">
        <v>1035</v>
      </c>
      <c r="DX99" s="1">
        <v>32.67</v>
      </c>
      <c r="DY99" s="5">
        <v>-32.85</v>
      </c>
      <c r="DZ99" s="1">
        <v>-29.94</v>
      </c>
      <c r="EA99" s="5">
        <v>1.46</v>
      </c>
      <c r="EB99" s="5">
        <v>1730</v>
      </c>
      <c r="EC99" s="4" t="s">
        <v>138</v>
      </c>
      <c r="ED99" s="1">
        <v>2030</v>
      </c>
      <c r="EE99" s="1">
        <v>20260424</v>
      </c>
      <c r="EF99" s="1">
        <v>5.73</v>
      </c>
      <c r="EG99" s="1">
        <v>0.17</v>
      </c>
    </row>
    <row r="100" spans="1:137">
      <c r="A100" t="str">
        <f>"002708"</f>
        <v>002708</v>
      </c>
      <c r="B100" t="s">
        <v>1036</v>
      </c>
      <c r="C100">
        <v>3.54</v>
      </c>
      <c r="D100">
        <v>13.47</v>
      </c>
      <c r="E100">
        <v>0.46</v>
      </c>
      <c r="F100">
        <v>13.47</v>
      </c>
      <c r="G100">
        <v>13.48</v>
      </c>
      <c r="H100">
        <v>149317</v>
      </c>
      <c r="I100">
        <v>34</v>
      </c>
      <c r="J100">
        <v>0.22</v>
      </c>
      <c r="K100">
        <v>2.89</v>
      </c>
      <c r="L100">
        <v>13.02</v>
      </c>
      <c r="M100">
        <v>13.76</v>
      </c>
      <c r="N100">
        <v>12.95</v>
      </c>
      <c r="O100">
        <v>13.01</v>
      </c>
      <c r="P100" s="2">
        <v>89.3</v>
      </c>
      <c r="Q100">
        <v>20005.83</v>
      </c>
      <c r="R100">
        <v>0.86</v>
      </c>
      <c r="S100" s="2" t="s">
        <v>1037</v>
      </c>
      <c r="T100" t="s">
        <v>305</v>
      </c>
      <c r="U100">
        <v>6.23</v>
      </c>
      <c r="V100">
        <v>13.4</v>
      </c>
      <c r="W100">
        <v>60790</v>
      </c>
      <c r="X100">
        <v>88527</v>
      </c>
      <c r="Y100">
        <v>0.69</v>
      </c>
      <c r="Z100">
        <v>0</v>
      </c>
      <c r="AA100">
        <v>66</v>
      </c>
      <c r="AB100">
        <v>235</v>
      </c>
      <c r="AC100" t="s">
        <v>138</v>
      </c>
      <c r="AD100">
        <v>63.71</v>
      </c>
      <c r="AE100">
        <v>0.28</v>
      </c>
      <c r="AF100">
        <v>0.04</v>
      </c>
      <c r="AG100">
        <v>62.1</v>
      </c>
      <c r="AH100">
        <v>1022.29</v>
      </c>
      <c r="AI100">
        <v>0.21</v>
      </c>
      <c r="AJ100">
        <v>18315.19</v>
      </c>
      <c r="AK100">
        <v>67.96</v>
      </c>
      <c r="AL100">
        <v>-0.6</v>
      </c>
      <c r="AM100">
        <v>0.37</v>
      </c>
      <c r="AN100" t="s">
        <v>138</v>
      </c>
      <c r="AO100">
        <v>0.44</v>
      </c>
      <c r="AP100">
        <v>0.01</v>
      </c>
      <c r="AQ100" t="s">
        <v>138</v>
      </c>
      <c r="AR100">
        <v>1.89</v>
      </c>
      <c r="AS100" t="s">
        <v>138</v>
      </c>
      <c r="AT100" t="s">
        <v>138</v>
      </c>
      <c r="AU100">
        <v>5.17</v>
      </c>
      <c r="AV100" t="s">
        <v>1038</v>
      </c>
      <c r="AW100" s="2" t="s">
        <v>1039</v>
      </c>
      <c r="AX100">
        <v>2.91</v>
      </c>
      <c r="AY100">
        <v>1999</v>
      </c>
      <c r="AZ100">
        <v>1</v>
      </c>
      <c r="BA100">
        <v>-1.59</v>
      </c>
      <c r="BB100">
        <v>-0.74</v>
      </c>
      <c r="BC100">
        <v>-1.61</v>
      </c>
      <c r="BD100">
        <v>2.04</v>
      </c>
      <c r="BE100">
        <v>12.91</v>
      </c>
      <c r="BF100">
        <v>-4.67</v>
      </c>
      <c r="BG100">
        <v>20.27</v>
      </c>
      <c r="BH100">
        <v>14.94</v>
      </c>
      <c r="BI100">
        <v>1.43</v>
      </c>
      <c r="BJ100">
        <v>51.03</v>
      </c>
      <c r="BK100">
        <v>3</v>
      </c>
      <c r="BL100" t="s">
        <v>1040</v>
      </c>
      <c r="BM100">
        <v>4.12</v>
      </c>
      <c r="BN100" t="s">
        <v>1041</v>
      </c>
      <c r="BO100" t="s">
        <v>1042</v>
      </c>
      <c r="BP100" s="2">
        <v>98.26</v>
      </c>
      <c r="BQ100">
        <v>143.36</v>
      </c>
      <c r="BR100">
        <v>1.41</v>
      </c>
      <c r="BS100">
        <v>0.75</v>
      </c>
      <c r="BT100" t="s">
        <v>142</v>
      </c>
      <c r="BU100">
        <v>11</v>
      </c>
      <c r="BV100">
        <v>7</v>
      </c>
      <c r="BW100">
        <v>10</v>
      </c>
      <c r="BX100">
        <v>0.08</v>
      </c>
      <c r="BY100">
        <v>5.76</v>
      </c>
      <c r="BZ100">
        <v>-0.46</v>
      </c>
      <c r="CA100">
        <v>3</v>
      </c>
      <c r="CB100">
        <v>-2.11</v>
      </c>
      <c r="CC100">
        <v>4.02</v>
      </c>
      <c r="CD100">
        <v>20260120</v>
      </c>
      <c r="CE100">
        <v>20140121</v>
      </c>
      <c r="CF100">
        <v>5.62</v>
      </c>
      <c r="CG100" t="s">
        <v>138</v>
      </c>
      <c r="CH100" t="s">
        <v>138</v>
      </c>
      <c r="CI100" t="s">
        <v>371</v>
      </c>
      <c r="CJ100" s="2">
        <v>37.36</v>
      </c>
      <c r="CK100">
        <v>16.93</v>
      </c>
      <c r="CL100">
        <v>0.14</v>
      </c>
      <c r="CM100" s="2">
        <v>54.31</v>
      </c>
      <c r="CN100">
        <v>23.16</v>
      </c>
      <c r="CO100">
        <v>10.56</v>
      </c>
      <c r="CP100">
        <v>1.14</v>
      </c>
      <c r="CQ100">
        <v>18.81</v>
      </c>
      <c r="CR100">
        <v>6.49</v>
      </c>
      <c r="CS100">
        <v>6.72</v>
      </c>
      <c r="CT100">
        <v>6.14</v>
      </c>
      <c r="CU100">
        <v>0.05</v>
      </c>
      <c r="CV100">
        <v>12.33</v>
      </c>
      <c r="CW100" s="2">
        <v>18.9</v>
      </c>
      <c r="CX100" s="3">
        <v>15.71</v>
      </c>
      <c r="CY100">
        <v>0.57</v>
      </c>
      <c r="CZ100">
        <v>0.02</v>
      </c>
      <c r="DA100">
        <v>0.57</v>
      </c>
      <c r="DB100">
        <v>0.54</v>
      </c>
      <c r="DC100">
        <v>0.64</v>
      </c>
      <c r="DD100">
        <v>0.57</v>
      </c>
      <c r="DE100">
        <v>-1.23</v>
      </c>
      <c r="DF100" s="2">
        <v>0.56</v>
      </c>
      <c r="DG100" s="3">
        <v>2.39</v>
      </c>
      <c r="DH100">
        <v>58681</v>
      </c>
      <c r="DI100">
        <v>6182</v>
      </c>
      <c r="DJ100" t="s">
        <v>1043</v>
      </c>
      <c r="DK100" s="2">
        <v>58.26</v>
      </c>
      <c r="DL100">
        <v>10.76</v>
      </c>
      <c r="DM100">
        <v>4.47</v>
      </c>
      <c r="DN100">
        <v>135.02</v>
      </c>
      <c r="DO100">
        <v>4.01</v>
      </c>
      <c r="DP100" s="2">
        <v>0</v>
      </c>
      <c r="DQ100" t="s">
        <v>1044</v>
      </c>
      <c r="DR100">
        <v>3.01</v>
      </c>
      <c r="DS100">
        <v>2.19</v>
      </c>
      <c r="DT100">
        <v>-0.22</v>
      </c>
      <c r="DU100">
        <v>0.1</v>
      </c>
      <c r="DV100">
        <v>45.49</v>
      </c>
      <c r="DW100" s="2" t="s">
        <v>1045</v>
      </c>
      <c r="DX100">
        <v>16.85</v>
      </c>
      <c r="DY100" s="2">
        <v>3</v>
      </c>
      <c r="DZ100">
        <v>2.85</v>
      </c>
      <c r="EA100" s="2">
        <v>0.8</v>
      </c>
      <c r="EB100" s="2">
        <v>3891</v>
      </c>
      <c r="EC100" t="s">
        <v>138</v>
      </c>
      <c r="ED100">
        <v>2708</v>
      </c>
      <c r="EE100" t="s">
        <v>138</v>
      </c>
      <c r="EF100" t="s">
        <v>138</v>
      </c>
      <c r="EG100" t="s">
        <v>138</v>
      </c>
    </row>
    <row r="101" spans="1:137">
      <c r="A101" t="str">
        <f>"300702"</f>
        <v>300702</v>
      </c>
      <c r="B101" t="s">
        <v>1046</v>
      </c>
      <c r="C101">
        <v>2.9</v>
      </c>
      <c r="D101">
        <v>21.66</v>
      </c>
      <c r="E101">
        <v>0.61</v>
      </c>
      <c r="F101">
        <v>21.66</v>
      </c>
      <c r="G101">
        <v>21.67</v>
      </c>
      <c r="H101">
        <v>28920</v>
      </c>
      <c r="I101">
        <v>2</v>
      </c>
      <c r="J101">
        <v>0</v>
      </c>
      <c r="K101">
        <v>1.37</v>
      </c>
      <c r="L101">
        <v>20.98</v>
      </c>
      <c r="M101">
        <v>21.7</v>
      </c>
      <c r="N101">
        <v>20.8</v>
      </c>
      <c r="O101">
        <v>21.05</v>
      </c>
      <c r="P101" s="2">
        <v>44.66</v>
      </c>
      <c r="Q101">
        <v>6183.17</v>
      </c>
      <c r="R101">
        <v>1.65</v>
      </c>
      <c r="S101" s="2" t="s">
        <v>1047</v>
      </c>
      <c r="T101" t="s">
        <v>430</v>
      </c>
      <c r="U101">
        <v>4.28</v>
      </c>
      <c r="V101">
        <v>21.38</v>
      </c>
      <c r="W101">
        <v>13591</v>
      </c>
      <c r="X101">
        <v>15329</v>
      </c>
      <c r="Y101">
        <v>0.89</v>
      </c>
      <c r="Z101">
        <v>0</v>
      </c>
      <c r="AA101">
        <v>29</v>
      </c>
      <c r="AB101">
        <v>10</v>
      </c>
      <c r="AC101" t="s">
        <v>138</v>
      </c>
      <c r="AD101">
        <v>-38.13</v>
      </c>
      <c r="AE101">
        <v>0.37</v>
      </c>
      <c r="AF101">
        <v>0.03</v>
      </c>
      <c r="AG101">
        <v>38.16</v>
      </c>
      <c r="AH101">
        <v>-502.08</v>
      </c>
      <c r="AI101">
        <v>-0.16</v>
      </c>
      <c r="AJ101">
        <v>11359.7</v>
      </c>
      <c r="AK101">
        <v>12.38</v>
      </c>
      <c r="AL101">
        <v>-0.56</v>
      </c>
      <c r="AM101">
        <v>0.11</v>
      </c>
      <c r="AN101" t="s">
        <v>138</v>
      </c>
      <c r="AO101">
        <v>0.49</v>
      </c>
      <c r="AP101">
        <v>0</v>
      </c>
      <c r="AQ101" t="s">
        <v>138</v>
      </c>
      <c r="AR101">
        <v>0.38</v>
      </c>
      <c r="AS101" t="s">
        <v>138</v>
      </c>
      <c r="AT101" t="s">
        <v>138</v>
      </c>
      <c r="AU101">
        <v>2.1</v>
      </c>
      <c r="AV101" t="s">
        <v>1048</v>
      </c>
      <c r="AW101" s="2" t="s">
        <v>1049</v>
      </c>
      <c r="AX101">
        <v>2.27</v>
      </c>
      <c r="AY101">
        <v>1360</v>
      </c>
      <c r="AZ101">
        <v>1</v>
      </c>
      <c r="BA101">
        <v>-4.1</v>
      </c>
      <c r="BB101">
        <v>-2.44</v>
      </c>
      <c r="BC101">
        <v>-2.78</v>
      </c>
      <c r="BD101">
        <v>-6.64</v>
      </c>
      <c r="BE101">
        <v>-5.62</v>
      </c>
      <c r="BF101">
        <v>-17.07</v>
      </c>
      <c r="BG101">
        <v>5.71</v>
      </c>
      <c r="BH101">
        <v>-7.36</v>
      </c>
      <c r="BI101">
        <v>-8.23</v>
      </c>
      <c r="BJ101">
        <v>54.46</v>
      </c>
      <c r="BK101">
        <v>0</v>
      </c>
      <c r="BL101" t="s">
        <v>1050</v>
      </c>
      <c r="BM101">
        <v>2.01</v>
      </c>
      <c r="BN101" t="s">
        <v>1051</v>
      </c>
      <c r="BO101" t="s">
        <v>1052</v>
      </c>
      <c r="BP101" s="2">
        <v>76.52</v>
      </c>
      <c r="BQ101">
        <v>52.43</v>
      </c>
      <c r="BR101">
        <v>0.73</v>
      </c>
      <c r="BS101">
        <v>-0.69</v>
      </c>
      <c r="BT101" t="s">
        <v>622</v>
      </c>
      <c r="BU101">
        <v>7</v>
      </c>
      <c r="BV101">
        <v>9</v>
      </c>
      <c r="BW101">
        <v>10</v>
      </c>
      <c r="BX101">
        <v>-0.33</v>
      </c>
      <c r="BY101">
        <v>3.09</v>
      </c>
      <c r="BZ101">
        <v>-1.19</v>
      </c>
      <c r="CA101">
        <v>1.57</v>
      </c>
      <c r="CB101">
        <v>-0.18</v>
      </c>
      <c r="CC101">
        <v>4.13</v>
      </c>
      <c r="CD101">
        <v>20260424</v>
      </c>
      <c r="CE101">
        <v>20170919</v>
      </c>
      <c r="CF101">
        <v>3.48</v>
      </c>
      <c r="CG101" t="s">
        <v>138</v>
      </c>
      <c r="CH101" t="s">
        <v>138</v>
      </c>
      <c r="CI101" t="s">
        <v>152</v>
      </c>
      <c r="CJ101" s="2">
        <v>64.4</v>
      </c>
      <c r="CK101">
        <v>36.82</v>
      </c>
      <c r="CL101" t="s">
        <v>138</v>
      </c>
      <c r="CM101" s="2">
        <v>42.83</v>
      </c>
      <c r="CN101">
        <v>29.2</v>
      </c>
      <c r="CO101">
        <v>26.15</v>
      </c>
      <c r="CP101">
        <v>4.5</v>
      </c>
      <c r="CQ101">
        <v>24.56</v>
      </c>
      <c r="CR101">
        <v>5.72</v>
      </c>
      <c r="CS101">
        <v>15.94</v>
      </c>
      <c r="CT101">
        <v>5.36</v>
      </c>
      <c r="CU101">
        <v>0.31</v>
      </c>
      <c r="CV101">
        <v>14.4</v>
      </c>
      <c r="CW101" s="2">
        <v>8.12</v>
      </c>
      <c r="CX101" s="3">
        <v>5.48</v>
      </c>
      <c r="CY101">
        <v>0.52</v>
      </c>
      <c r="CZ101">
        <v>0.01</v>
      </c>
      <c r="DA101">
        <v>0.46</v>
      </c>
      <c r="DB101">
        <v>0.42</v>
      </c>
      <c r="DC101">
        <v>0.42</v>
      </c>
      <c r="DD101">
        <v>0.42</v>
      </c>
      <c r="DE101">
        <v>18.22</v>
      </c>
      <c r="DF101" s="2">
        <v>1.31</v>
      </c>
      <c r="DG101" s="3">
        <v>0.77</v>
      </c>
      <c r="DH101">
        <v>14955</v>
      </c>
      <c r="DI101">
        <v>9634</v>
      </c>
      <c r="DJ101" t="s">
        <v>1053</v>
      </c>
      <c r="DK101" s="2">
        <v>-51.04</v>
      </c>
      <c r="DL101">
        <v>6.89</v>
      </c>
      <c r="DM101">
        <v>2.05</v>
      </c>
      <c r="DN101">
        <v>57.69</v>
      </c>
      <c r="DO101">
        <v>9.29</v>
      </c>
      <c r="DP101" s="2">
        <v>0.24</v>
      </c>
      <c r="DQ101" t="s">
        <v>1054</v>
      </c>
      <c r="DR101">
        <v>10.58</v>
      </c>
      <c r="DS101">
        <v>4.14</v>
      </c>
      <c r="DT101">
        <v>5.24</v>
      </c>
      <c r="DU101">
        <v>0.38</v>
      </c>
      <c r="DV101">
        <v>57.17</v>
      </c>
      <c r="DW101" s="2" t="s">
        <v>1055</v>
      </c>
      <c r="DX101">
        <v>32.44</v>
      </c>
      <c r="DY101" s="2">
        <v>6.44</v>
      </c>
      <c r="DZ101">
        <v>5.2</v>
      </c>
      <c r="EA101" s="2">
        <v>0.53</v>
      </c>
      <c r="EB101" s="2">
        <v>4686</v>
      </c>
      <c r="EC101" t="s">
        <v>138</v>
      </c>
      <c r="ED101">
        <v>300702</v>
      </c>
      <c r="EE101" t="s">
        <v>138</v>
      </c>
      <c r="EF101" t="s">
        <v>138</v>
      </c>
      <c r="EG101" t="s">
        <v>138</v>
      </c>
    </row>
    <row r="102" spans="1:137">
      <c r="A102" t="str">
        <f>"002045"</f>
        <v>002045</v>
      </c>
      <c r="B102" t="s">
        <v>1056</v>
      </c>
      <c r="C102">
        <v>9.73</v>
      </c>
      <c r="D102">
        <v>12.07</v>
      </c>
      <c r="E102">
        <v>1.07</v>
      </c>
      <c r="F102">
        <v>12.07</v>
      </c>
      <c r="G102">
        <v>12.08</v>
      </c>
      <c r="H102">
        <v>393809</v>
      </c>
      <c r="I102">
        <v>92</v>
      </c>
      <c r="J102">
        <v>0.92</v>
      </c>
      <c r="K102">
        <v>7.01</v>
      </c>
      <c r="L102">
        <v>10.86</v>
      </c>
      <c r="M102">
        <v>12.1</v>
      </c>
      <c r="N102">
        <v>10.74</v>
      </c>
      <c r="O102">
        <v>11</v>
      </c>
      <c r="P102" s="2" t="s">
        <v>138</v>
      </c>
      <c r="Q102">
        <v>46093.67</v>
      </c>
      <c r="R102">
        <v>4.14</v>
      </c>
      <c r="S102" s="2" t="s">
        <v>157</v>
      </c>
      <c r="T102" t="s">
        <v>365</v>
      </c>
      <c r="U102">
        <v>12.36</v>
      </c>
      <c r="V102">
        <v>11.7</v>
      </c>
      <c r="W102">
        <v>194526</v>
      </c>
      <c r="X102">
        <v>199283</v>
      </c>
      <c r="Y102">
        <v>0.98</v>
      </c>
      <c r="Z102">
        <v>0</v>
      </c>
      <c r="AA102">
        <v>66</v>
      </c>
      <c r="AB102">
        <v>60</v>
      </c>
      <c r="AC102" t="s">
        <v>138</v>
      </c>
      <c r="AD102">
        <v>-88.69</v>
      </c>
      <c r="AE102">
        <v>1</v>
      </c>
      <c r="AF102">
        <v>0.33</v>
      </c>
      <c r="AG102">
        <v>875.19</v>
      </c>
      <c r="AH102">
        <v>12240.05</v>
      </c>
      <c r="AI102">
        <v>2.41</v>
      </c>
      <c r="AJ102">
        <v>15797.66</v>
      </c>
      <c r="AK102">
        <v>98.72</v>
      </c>
      <c r="AL102">
        <v>-0.17</v>
      </c>
      <c r="AM102">
        <v>0.62</v>
      </c>
      <c r="AN102" t="s">
        <v>138</v>
      </c>
      <c r="AO102">
        <v>1.39</v>
      </c>
      <c r="AP102">
        <v>0.02</v>
      </c>
      <c r="AQ102" t="s">
        <v>138</v>
      </c>
      <c r="AR102">
        <v>6.27</v>
      </c>
      <c r="AS102" t="s">
        <v>138</v>
      </c>
      <c r="AT102" t="s">
        <v>138</v>
      </c>
      <c r="AU102">
        <v>5.62</v>
      </c>
      <c r="AV102" t="s">
        <v>1057</v>
      </c>
      <c r="AW102" s="2" t="s">
        <v>1058</v>
      </c>
      <c r="AX102">
        <v>9.1</v>
      </c>
      <c r="AY102">
        <v>2274</v>
      </c>
      <c r="AZ102">
        <v>1</v>
      </c>
      <c r="BA102">
        <v>-2.48</v>
      </c>
      <c r="BB102">
        <v>4.5</v>
      </c>
      <c r="BC102">
        <v>1.77</v>
      </c>
      <c r="BD102">
        <v>2.02</v>
      </c>
      <c r="BE102">
        <v>3.34</v>
      </c>
      <c r="BF102">
        <v>-17.73</v>
      </c>
      <c r="BG102">
        <v>-13.53</v>
      </c>
      <c r="BH102">
        <v>4.42</v>
      </c>
      <c r="BI102">
        <v>-14.82</v>
      </c>
      <c r="BJ102">
        <v>76.91</v>
      </c>
      <c r="BK102">
        <v>3</v>
      </c>
      <c r="BL102" t="s">
        <v>1059</v>
      </c>
      <c r="BM102">
        <v>9.35</v>
      </c>
      <c r="BN102" t="s">
        <v>1060</v>
      </c>
      <c r="BO102" t="s">
        <v>1061</v>
      </c>
      <c r="BP102" s="2" t="s">
        <v>138</v>
      </c>
      <c r="BQ102" t="s">
        <v>138</v>
      </c>
      <c r="BR102">
        <v>0.91</v>
      </c>
      <c r="BS102">
        <v>5.32</v>
      </c>
      <c r="BT102" t="s">
        <v>716</v>
      </c>
      <c r="BU102">
        <v>13</v>
      </c>
      <c r="BV102">
        <v>9</v>
      </c>
      <c r="BW102">
        <v>13</v>
      </c>
      <c r="BX102">
        <v>-1.27</v>
      </c>
      <c r="BY102">
        <v>10</v>
      </c>
      <c r="BZ102">
        <v>-2.36</v>
      </c>
      <c r="CA102">
        <v>6.36</v>
      </c>
      <c r="CB102">
        <v>-0.25</v>
      </c>
      <c r="CC102">
        <v>12.38</v>
      </c>
      <c r="CD102">
        <v>20260421</v>
      </c>
      <c r="CE102">
        <v>20050523</v>
      </c>
      <c r="CF102">
        <v>5.62</v>
      </c>
      <c r="CG102" t="s">
        <v>138</v>
      </c>
      <c r="CH102" t="s">
        <v>138</v>
      </c>
      <c r="CI102" t="s">
        <v>152</v>
      </c>
      <c r="CJ102" s="2">
        <v>110.63</v>
      </c>
      <c r="CK102">
        <v>42.36</v>
      </c>
      <c r="CL102" t="s">
        <v>138</v>
      </c>
      <c r="CM102" s="2">
        <v>61.71</v>
      </c>
      <c r="CN102">
        <v>74.75</v>
      </c>
      <c r="CO102">
        <v>12.35</v>
      </c>
      <c r="CP102">
        <v>2.64</v>
      </c>
      <c r="CQ102">
        <v>66.37</v>
      </c>
      <c r="CR102">
        <v>28.51</v>
      </c>
      <c r="CS102">
        <v>11.57</v>
      </c>
      <c r="CT102">
        <v>15.58</v>
      </c>
      <c r="CU102">
        <v>1.11</v>
      </c>
      <c r="CV102">
        <v>21.58</v>
      </c>
      <c r="CW102" s="2">
        <v>15.33</v>
      </c>
      <c r="CX102" s="3">
        <v>13.28</v>
      </c>
      <c r="CY102">
        <v>-0.46</v>
      </c>
      <c r="CZ102">
        <v>0.17</v>
      </c>
      <c r="DA102">
        <v>-0.45</v>
      </c>
      <c r="DB102">
        <v>-0.26</v>
      </c>
      <c r="DC102">
        <v>-0.26</v>
      </c>
      <c r="DD102">
        <v>-0.4</v>
      </c>
      <c r="DE102">
        <v>13.5</v>
      </c>
      <c r="DF102" s="2">
        <v>2.15</v>
      </c>
      <c r="DG102" s="3">
        <v>1.77</v>
      </c>
      <c r="DH102">
        <v>77712</v>
      </c>
      <c r="DI102">
        <v>5420</v>
      </c>
      <c r="DJ102" t="s">
        <v>1062</v>
      </c>
      <c r="DK102" s="2">
        <v>-179.34</v>
      </c>
      <c r="DL102">
        <v>-11.66</v>
      </c>
      <c r="DM102">
        <v>1.6</v>
      </c>
      <c r="DN102">
        <v>31.63</v>
      </c>
      <c r="DO102">
        <v>4.43</v>
      </c>
      <c r="DP102" s="2">
        <v>0.14</v>
      </c>
      <c r="DQ102" t="s">
        <v>1063</v>
      </c>
      <c r="DR102">
        <v>7.53</v>
      </c>
      <c r="DS102">
        <v>3.84</v>
      </c>
      <c r="DT102">
        <v>2.4</v>
      </c>
      <c r="DU102">
        <v>0.38</v>
      </c>
      <c r="DV102">
        <v>38.29</v>
      </c>
      <c r="DW102" s="2" t="s">
        <v>1064</v>
      </c>
      <c r="DX102">
        <v>13.38</v>
      </c>
      <c r="DY102" s="2">
        <v>-2.97</v>
      </c>
      <c r="DZ102">
        <v>-1.68</v>
      </c>
      <c r="EA102" s="2">
        <v>1.03</v>
      </c>
      <c r="EB102" s="2">
        <v>13307</v>
      </c>
      <c r="EC102" t="s">
        <v>138</v>
      </c>
      <c r="ED102">
        <v>2045</v>
      </c>
      <c r="EE102" t="s">
        <v>138</v>
      </c>
      <c r="EF102" t="s">
        <v>138</v>
      </c>
      <c r="EG102" t="s">
        <v>138</v>
      </c>
    </row>
    <row r="103" spans="1:137">
      <c r="A103" t="str">
        <f>"000670"</f>
        <v>000670</v>
      </c>
      <c r="B103" t="s">
        <v>1065</v>
      </c>
      <c r="C103">
        <v>1.87</v>
      </c>
      <c r="D103">
        <v>7.64</v>
      </c>
      <c r="E103">
        <v>0.14</v>
      </c>
      <c r="F103">
        <v>7.63</v>
      </c>
      <c r="G103">
        <v>7.64</v>
      </c>
      <c r="H103">
        <v>232615</v>
      </c>
      <c r="I103">
        <v>27</v>
      </c>
      <c r="J103">
        <v>0.26</v>
      </c>
      <c r="K103">
        <v>2.83</v>
      </c>
      <c r="L103">
        <v>7.5</v>
      </c>
      <c r="M103">
        <v>7.65</v>
      </c>
      <c r="N103">
        <v>7.5</v>
      </c>
      <c r="O103">
        <v>7.5</v>
      </c>
      <c r="P103" s="2" t="s">
        <v>138</v>
      </c>
      <c r="Q103">
        <v>17668.66</v>
      </c>
      <c r="R103">
        <v>1.06</v>
      </c>
      <c r="S103" s="2" t="s">
        <v>793</v>
      </c>
      <c r="T103" t="s">
        <v>1066</v>
      </c>
      <c r="U103">
        <v>2</v>
      </c>
      <c r="V103">
        <v>7.6</v>
      </c>
      <c r="W103">
        <v>104592</v>
      </c>
      <c r="X103">
        <v>128023</v>
      </c>
      <c r="Y103">
        <v>0.82</v>
      </c>
      <c r="Z103">
        <v>0</v>
      </c>
      <c r="AA103">
        <v>914</v>
      </c>
      <c r="AB103">
        <v>529</v>
      </c>
      <c r="AC103" t="s">
        <v>138</v>
      </c>
      <c r="AD103">
        <v>-25.65</v>
      </c>
      <c r="AE103">
        <v>1.46</v>
      </c>
      <c r="AF103">
        <v>0.17</v>
      </c>
      <c r="AG103">
        <v>154.75</v>
      </c>
      <c r="AH103">
        <v>1058.81</v>
      </c>
      <c r="AI103">
        <v>0.2</v>
      </c>
      <c r="AJ103">
        <v>20591.12</v>
      </c>
      <c r="AK103">
        <v>177.68</v>
      </c>
      <c r="AL103">
        <v>0</v>
      </c>
      <c r="AM103">
        <v>0.86</v>
      </c>
      <c r="AN103" t="s">
        <v>138</v>
      </c>
      <c r="AO103">
        <v>1.56</v>
      </c>
      <c r="AP103">
        <v>0.03</v>
      </c>
      <c r="AQ103" t="s">
        <v>138</v>
      </c>
      <c r="AR103">
        <v>1.16</v>
      </c>
      <c r="AS103" t="s">
        <v>138</v>
      </c>
      <c r="AT103" t="s">
        <v>138</v>
      </c>
      <c r="AU103">
        <v>8.22</v>
      </c>
      <c r="AV103" t="s">
        <v>1067</v>
      </c>
      <c r="AW103" s="2" t="s">
        <v>1068</v>
      </c>
      <c r="AX103">
        <v>1.24</v>
      </c>
      <c r="AY103">
        <v>2202</v>
      </c>
      <c r="AZ103">
        <v>1</v>
      </c>
      <c r="BA103">
        <v>-0.4</v>
      </c>
      <c r="BB103">
        <v>-2.68</v>
      </c>
      <c r="BC103">
        <v>-5.09</v>
      </c>
      <c r="BD103">
        <v>-6.94</v>
      </c>
      <c r="BE103">
        <v>-14.92</v>
      </c>
      <c r="BF103">
        <v>-25.75</v>
      </c>
      <c r="BG103">
        <v>13.18</v>
      </c>
      <c r="BH103">
        <v>-12.78</v>
      </c>
      <c r="BI103">
        <v>3.53</v>
      </c>
      <c r="BJ103">
        <v>76.3</v>
      </c>
      <c r="BK103">
        <v>7</v>
      </c>
      <c r="BL103" t="s">
        <v>1069</v>
      </c>
      <c r="BM103">
        <v>3.33</v>
      </c>
      <c r="BN103" t="s">
        <v>1070</v>
      </c>
      <c r="BO103" t="s">
        <v>1071</v>
      </c>
      <c r="BP103" s="2" t="s">
        <v>138</v>
      </c>
      <c r="BQ103" t="s">
        <v>138</v>
      </c>
      <c r="BR103">
        <v>1.2</v>
      </c>
      <c r="BS103">
        <v>-0.39</v>
      </c>
      <c r="BT103" t="s">
        <v>221</v>
      </c>
      <c r="BU103">
        <v>13</v>
      </c>
      <c r="BV103">
        <v>1</v>
      </c>
      <c r="BW103">
        <v>12</v>
      </c>
      <c r="BX103">
        <v>0</v>
      </c>
      <c r="BY103">
        <v>2</v>
      </c>
      <c r="BZ103">
        <v>0</v>
      </c>
      <c r="CA103">
        <v>1.33</v>
      </c>
      <c r="CB103">
        <v>-0.13</v>
      </c>
      <c r="CC103">
        <v>1.87</v>
      </c>
      <c r="CD103">
        <v>20260421</v>
      </c>
      <c r="CE103">
        <v>19961217</v>
      </c>
      <c r="CF103">
        <v>8.45</v>
      </c>
      <c r="CG103" t="s">
        <v>138</v>
      </c>
      <c r="CH103" t="s">
        <v>138</v>
      </c>
      <c r="CI103" t="s">
        <v>152</v>
      </c>
      <c r="CJ103" s="2">
        <v>16.33</v>
      </c>
      <c r="CK103">
        <v>0.31</v>
      </c>
      <c r="CL103">
        <v>3.75</v>
      </c>
      <c r="CM103" s="2">
        <v>75.16</v>
      </c>
      <c r="CN103">
        <v>12.14</v>
      </c>
      <c r="CO103">
        <v>0.05</v>
      </c>
      <c r="CP103">
        <v>0.08</v>
      </c>
      <c r="CQ103">
        <v>11.6</v>
      </c>
      <c r="CR103">
        <v>0.78</v>
      </c>
      <c r="CS103">
        <v>2.55</v>
      </c>
      <c r="CT103">
        <v>8.32</v>
      </c>
      <c r="CU103">
        <v>0.07</v>
      </c>
      <c r="CV103">
        <v>5.34</v>
      </c>
      <c r="CW103" s="2">
        <v>9.33</v>
      </c>
      <c r="CX103" s="3">
        <v>9.04</v>
      </c>
      <c r="CY103">
        <v>-0.01</v>
      </c>
      <c r="CZ103">
        <v>-0.01</v>
      </c>
      <c r="DA103">
        <v>-0.01</v>
      </c>
      <c r="DB103">
        <v>-0.03</v>
      </c>
      <c r="DC103">
        <v>-0.12</v>
      </c>
      <c r="DD103">
        <v>-0.12</v>
      </c>
      <c r="DE103">
        <v>-8.13</v>
      </c>
      <c r="DF103" s="2">
        <v>-0.22</v>
      </c>
      <c r="DG103" s="3">
        <v>-0.59</v>
      </c>
      <c r="DH103">
        <v>147331</v>
      </c>
      <c r="DI103">
        <v>4737</v>
      </c>
      <c r="DJ103" t="s">
        <v>1072</v>
      </c>
      <c r="DK103" s="2">
        <v>10.3</v>
      </c>
      <c r="DL103">
        <v>24.28</v>
      </c>
      <c r="DM103">
        <v>212.22</v>
      </c>
      <c r="DN103">
        <v>-290.96</v>
      </c>
      <c r="DO103">
        <v>6.91</v>
      </c>
      <c r="DP103" s="2">
        <v>0</v>
      </c>
      <c r="DQ103" t="s">
        <v>1073</v>
      </c>
      <c r="DR103">
        <v>0.04</v>
      </c>
      <c r="DS103">
        <v>0.63</v>
      </c>
      <c r="DT103">
        <v>-0.96</v>
      </c>
      <c r="DU103">
        <v>-0.03</v>
      </c>
      <c r="DV103">
        <v>2.45</v>
      </c>
      <c r="DW103" s="2" t="s">
        <v>1074</v>
      </c>
      <c r="DX103">
        <v>3.1</v>
      </c>
      <c r="DY103" s="2">
        <v>-0.06</v>
      </c>
      <c r="DZ103">
        <v>-0.35</v>
      </c>
      <c r="EA103" s="2">
        <v>0.02</v>
      </c>
      <c r="EB103" s="2">
        <v>133</v>
      </c>
      <c r="EC103" t="s">
        <v>138</v>
      </c>
      <c r="ED103">
        <v>670</v>
      </c>
      <c r="EE103" t="s">
        <v>138</v>
      </c>
      <c r="EF103" t="s">
        <v>138</v>
      </c>
      <c r="EG103" t="s">
        <v>138</v>
      </c>
    </row>
    <row r="104" spans="1:137">
      <c r="A104" t="str">
        <f>"301387"</f>
        <v>301387</v>
      </c>
      <c r="B104" t="s">
        <v>1075</v>
      </c>
      <c r="C104">
        <v>-1.02</v>
      </c>
      <c r="D104">
        <v>60.29</v>
      </c>
      <c r="E104">
        <v>-0.62</v>
      </c>
      <c r="F104">
        <v>60.28</v>
      </c>
      <c r="G104">
        <v>60.29</v>
      </c>
      <c r="H104">
        <v>22770</v>
      </c>
      <c r="I104">
        <v>5</v>
      </c>
      <c r="J104">
        <v>0.08</v>
      </c>
      <c r="K104">
        <v>5.33</v>
      </c>
      <c r="L104">
        <v>59.98</v>
      </c>
      <c r="M104">
        <v>61.86</v>
      </c>
      <c r="N104">
        <v>59.93</v>
      </c>
      <c r="O104">
        <v>60.91</v>
      </c>
      <c r="P104" s="2" t="s">
        <v>138</v>
      </c>
      <c r="Q104">
        <v>13836.54</v>
      </c>
      <c r="R104">
        <v>0.93</v>
      </c>
      <c r="S104" s="2" t="s">
        <v>157</v>
      </c>
      <c r="T104" t="s">
        <v>158</v>
      </c>
      <c r="U104">
        <v>3.17</v>
      </c>
      <c r="V104">
        <v>60.77</v>
      </c>
      <c r="W104">
        <v>9936</v>
      </c>
      <c r="X104">
        <v>12834</v>
      </c>
      <c r="Y104">
        <v>0.77</v>
      </c>
      <c r="Z104">
        <v>0</v>
      </c>
      <c r="AA104">
        <v>86</v>
      </c>
      <c r="AB104">
        <v>4</v>
      </c>
      <c r="AC104" t="s">
        <v>138</v>
      </c>
      <c r="AD104">
        <v>52.11</v>
      </c>
      <c r="AE104">
        <v>0.25</v>
      </c>
      <c r="AF104">
        <v>0.06</v>
      </c>
      <c r="AG104">
        <v>34.36</v>
      </c>
      <c r="AH104">
        <v>-1578.06</v>
      </c>
      <c r="AI104">
        <v>-0.8</v>
      </c>
      <c r="AJ104">
        <v>14624.33</v>
      </c>
      <c r="AK104">
        <v>208.73</v>
      </c>
      <c r="AL104">
        <v>0.25</v>
      </c>
      <c r="AM104">
        <v>1.43</v>
      </c>
      <c r="AN104" t="s">
        <v>138</v>
      </c>
      <c r="AO104">
        <v>2.06</v>
      </c>
      <c r="AP104">
        <v>0.11</v>
      </c>
      <c r="AQ104" t="s">
        <v>138</v>
      </c>
      <c r="AR104">
        <v>9.94</v>
      </c>
      <c r="AS104" t="s">
        <v>138</v>
      </c>
      <c r="AT104" t="s">
        <v>138</v>
      </c>
      <c r="AU104">
        <v>0.43</v>
      </c>
      <c r="AV104" t="s">
        <v>1076</v>
      </c>
      <c r="AW104" s="2" t="s">
        <v>1077</v>
      </c>
      <c r="AX104">
        <v>-1.64</v>
      </c>
      <c r="AY104">
        <v>1678</v>
      </c>
      <c r="AZ104">
        <v>-3</v>
      </c>
      <c r="BA104">
        <v>-2.51</v>
      </c>
      <c r="BB104">
        <v>-7.99</v>
      </c>
      <c r="BC104">
        <v>-9.95</v>
      </c>
      <c r="BD104">
        <v>-1.25</v>
      </c>
      <c r="BE104">
        <v>18.8</v>
      </c>
      <c r="BF104">
        <v>-1.04</v>
      </c>
      <c r="BG104">
        <v>98.52</v>
      </c>
      <c r="BH104">
        <v>20.63</v>
      </c>
      <c r="BI104">
        <v>8.83</v>
      </c>
      <c r="BJ104">
        <v>128.86</v>
      </c>
      <c r="BK104">
        <v>1</v>
      </c>
      <c r="BL104" t="s">
        <v>512</v>
      </c>
      <c r="BM104">
        <v>6.97</v>
      </c>
      <c r="BN104" t="s">
        <v>1078</v>
      </c>
      <c r="BO104" t="s">
        <v>1079</v>
      </c>
      <c r="BP104" s="2">
        <v>358.89</v>
      </c>
      <c r="BQ104">
        <v>358.89</v>
      </c>
      <c r="BR104">
        <v>1.89</v>
      </c>
      <c r="BS104">
        <v>-3.2</v>
      </c>
      <c r="BT104" t="s">
        <v>142</v>
      </c>
      <c r="BU104">
        <v>2</v>
      </c>
      <c r="BV104">
        <v>8</v>
      </c>
      <c r="BW104">
        <v>8</v>
      </c>
      <c r="BX104">
        <v>-1.53</v>
      </c>
      <c r="BY104">
        <v>1.56</v>
      </c>
      <c r="BZ104">
        <v>-1.61</v>
      </c>
      <c r="CA104">
        <v>-0.23</v>
      </c>
      <c r="CB104">
        <v>-2.54</v>
      </c>
      <c r="CC104">
        <v>0.6</v>
      </c>
      <c r="CD104">
        <v>20260425</v>
      </c>
      <c r="CE104">
        <v>20230418</v>
      </c>
      <c r="CF104">
        <v>1.07</v>
      </c>
      <c r="CG104" t="s">
        <v>138</v>
      </c>
      <c r="CH104" t="s">
        <v>138</v>
      </c>
      <c r="CI104" t="s">
        <v>152</v>
      </c>
      <c r="CJ104" s="2">
        <v>25.76</v>
      </c>
      <c r="CK104">
        <v>16.32</v>
      </c>
      <c r="CL104">
        <v>0.31</v>
      </c>
      <c r="CM104" s="2">
        <v>35.45</v>
      </c>
      <c r="CN104">
        <v>16.36</v>
      </c>
      <c r="CO104">
        <v>6.53</v>
      </c>
      <c r="CP104">
        <v>0.35</v>
      </c>
      <c r="CQ104">
        <v>8.45</v>
      </c>
      <c r="CR104">
        <v>3.73</v>
      </c>
      <c r="CS104">
        <v>2.11</v>
      </c>
      <c r="CT104">
        <v>7.57</v>
      </c>
      <c r="CU104">
        <v>0.02</v>
      </c>
      <c r="CV104">
        <v>11.82</v>
      </c>
      <c r="CW104" s="2">
        <v>4.33</v>
      </c>
      <c r="CX104" s="3">
        <v>3.7</v>
      </c>
      <c r="CY104">
        <v>-0.1</v>
      </c>
      <c r="CZ104">
        <v>0</v>
      </c>
      <c r="DA104">
        <v>-0.1</v>
      </c>
      <c r="DB104">
        <v>-0.05</v>
      </c>
      <c r="DC104">
        <v>-0.02</v>
      </c>
      <c r="DD104">
        <v>-0.02</v>
      </c>
      <c r="DE104">
        <v>3.16</v>
      </c>
      <c r="DF104" s="2">
        <v>-0.31</v>
      </c>
      <c r="DG104" s="3">
        <v>-0.72</v>
      </c>
      <c r="DH104">
        <v>8338</v>
      </c>
      <c r="DI104">
        <v>3921</v>
      </c>
      <c r="DJ104" t="s">
        <v>1080</v>
      </c>
      <c r="DK104" s="2">
        <v>-108.88</v>
      </c>
      <c r="DL104">
        <v>24.67</v>
      </c>
      <c r="DM104">
        <v>3.94</v>
      </c>
      <c r="DN104">
        <v>-205.64</v>
      </c>
      <c r="DO104">
        <v>14.86</v>
      </c>
      <c r="DP104" s="2">
        <v>0.16</v>
      </c>
      <c r="DQ104" t="s">
        <v>1073</v>
      </c>
      <c r="DR104">
        <v>15.29</v>
      </c>
      <c r="DS104">
        <v>11.07</v>
      </c>
      <c r="DT104">
        <v>2.96</v>
      </c>
      <c r="DU104">
        <v>-0.29</v>
      </c>
      <c r="DV104">
        <v>64.12</v>
      </c>
      <c r="DW104" s="2" t="s">
        <v>1081</v>
      </c>
      <c r="DX104">
        <v>14.6</v>
      </c>
      <c r="DY104" s="2">
        <v>-2.2</v>
      </c>
      <c r="DZ104">
        <v>-1.21</v>
      </c>
      <c r="EA104" s="2">
        <v>0.18</v>
      </c>
      <c r="EB104" s="2">
        <v>1676</v>
      </c>
      <c r="EC104" t="s">
        <v>202</v>
      </c>
      <c r="ED104">
        <v>301387</v>
      </c>
      <c r="EE104" t="s">
        <v>138</v>
      </c>
      <c r="EF104" t="s">
        <v>138</v>
      </c>
      <c r="EG104" t="s">
        <v>138</v>
      </c>
    </row>
    <row r="105" spans="1:137">
      <c r="A105" t="str">
        <f>"300147"</f>
        <v>300147</v>
      </c>
      <c r="B105" t="s">
        <v>1082</v>
      </c>
      <c r="C105">
        <v>-4.47</v>
      </c>
      <c r="D105">
        <v>9.62</v>
      </c>
      <c r="E105">
        <v>-0.45</v>
      </c>
      <c r="F105">
        <v>9.62</v>
      </c>
      <c r="G105">
        <v>9.63</v>
      </c>
      <c r="H105">
        <v>114296</v>
      </c>
      <c r="I105">
        <v>1</v>
      </c>
      <c r="J105">
        <v>-0.2</v>
      </c>
      <c r="K105">
        <v>1.74</v>
      </c>
      <c r="L105">
        <v>10.08</v>
      </c>
      <c r="M105">
        <v>10.08</v>
      </c>
      <c r="N105">
        <v>9.5</v>
      </c>
      <c r="O105">
        <v>10.07</v>
      </c>
      <c r="P105" s="2" t="s">
        <v>138</v>
      </c>
      <c r="Q105">
        <v>11034.62</v>
      </c>
      <c r="R105">
        <v>0.96</v>
      </c>
      <c r="S105" s="2" t="s">
        <v>721</v>
      </c>
      <c r="T105" t="s">
        <v>365</v>
      </c>
      <c r="U105">
        <v>5.76</v>
      </c>
      <c r="V105">
        <v>9.65</v>
      </c>
      <c r="W105">
        <v>67047</v>
      </c>
      <c r="X105">
        <v>47249</v>
      </c>
      <c r="Y105">
        <v>1.42</v>
      </c>
      <c r="Z105">
        <v>0</v>
      </c>
      <c r="AA105">
        <v>82</v>
      </c>
      <c r="AB105">
        <v>184</v>
      </c>
      <c r="AC105" t="s">
        <v>138</v>
      </c>
      <c r="AD105">
        <v>23.4</v>
      </c>
      <c r="AE105">
        <v>0.62</v>
      </c>
      <c r="AF105">
        <v>0.05</v>
      </c>
      <c r="AG105">
        <v>39.02</v>
      </c>
      <c r="AH105">
        <v>-2893.98</v>
      </c>
      <c r="AI105">
        <v>-0.59</v>
      </c>
      <c r="AJ105">
        <v>13957.24</v>
      </c>
      <c r="AK105">
        <v>166.02</v>
      </c>
      <c r="AL105">
        <v>0</v>
      </c>
      <c r="AM105">
        <v>1.19</v>
      </c>
      <c r="AN105" t="s">
        <v>138</v>
      </c>
      <c r="AO105">
        <v>2.01</v>
      </c>
      <c r="AP105">
        <v>0.03</v>
      </c>
      <c r="AQ105" t="s">
        <v>138</v>
      </c>
      <c r="AR105">
        <v>1.39</v>
      </c>
      <c r="AS105" t="s">
        <v>138</v>
      </c>
      <c r="AT105" t="s">
        <v>138</v>
      </c>
      <c r="AU105">
        <v>6.57</v>
      </c>
      <c r="AV105" t="s">
        <v>1083</v>
      </c>
      <c r="AW105" s="2" t="s">
        <v>1084</v>
      </c>
      <c r="AX105">
        <v>-5.09</v>
      </c>
      <c r="AY105">
        <v>1243</v>
      </c>
      <c r="AZ105">
        <v>-3</v>
      </c>
      <c r="BA105">
        <v>-0.1</v>
      </c>
      <c r="BB105">
        <v>-12.15</v>
      </c>
      <c r="BC105">
        <v>-6.78</v>
      </c>
      <c r="BD105">
        <v>-9.33</v>
      </c>
      <c r="BE105">
        <v>2.12</v>
      </c>
      <c r="BF105">
        <v>-4.47</v>
      </c>
      <c r="BG105">
        <v>59.54</v>
      </c>
      <c r="BH105">
        <v>2.78</v>
      </c>
      <c r="BI105">
        <v>5.71</v>
      </c>
      <c r="BJ105">
        <v>131.7</v>
      </c>
      <c r="BK105">
        <v>1</v>
      </c>
      <c r="BL105" t="s">
        <v>1085</v>
      </c>
      <c r="BM105">
        <v>2.25</v>
      </c>
      <c r="BN105" t="s">
        <v>1041</v>
      </c>
      <c r="BO105" t="s">
        <v>1086</v>
      </c>
      <c r="BP105" s="2" t="s">
        <v>138</v>
      </c>
      <c r="BQ105" t="s">
        <v>138</v>
      </c>
      <c r="BR105">
        <v>0.5</v>
      </c>
      <c r="BS105">
        <v>-5.5</v>
      </c>
      <c r="BT105" t="s">
        <v>142</v>
      </c>
      <c r="BU105">
        <v>6</v>
      </c>
      <c r="BV105">
        <v>6</v>
      </c>
      <c r="BW105">
        <v>1</v>
      </c>
      <c r="BX105">
        <v>0.1</v>
      </c>
      <c r="BY105">
        <v>0.1</v>
      </c>
      <c r="BZ105">
        <v>-5.66</v>
      </c>
      <c r="CA105">
        <v>-4.17</v>
      </c>
      <c r="CB105">
        <v>-4.56</v>
      </c>
      <c r="CC105">
        <v>1.26</v>
      </c>
      <c r="CD105">
        <v>20251028</v>
      </c>
      <c r="CE105">
        <v>20101215</v>
      </c>
      <c r="CF105">
        <v>6.61</v>
      </c>
      <c r="CG105" t="s">
        <v>138</v>
      </c>
      <c r="CH105" t="s">
        <v>138</v>
      </c>
      <c r="CI105" t="s">
        <v>371</v>
      </c>
      <c r="CJ105" s="2">
        <v>73.65</v>
      </c>
      <c r="CK105">
        <v>6.93</v>
      </c>
      <c r="CL105">
        <v>4.06</v>
      </c>
      <c r="CM105" s="2">
        <v>85.08</v>
      </c>
      <c r="CN105">
        <v>16.16</v>
      </c>
      <c r="CO105">
        <v>34.84</v>
      </c>
      <c r="CP105">
        <v>8.07</v>
      </c>
      <c r="CQ105">
        <v>60.48</v>
      </c>
      <c r="CR105">
        <v>1.26</v>
      </c>
      <c r="CS105">
        <v>2.98</v>
      </c>
      <c r="CT105">
        <v>8.71</v>
      </c>
      <c r="CU105">
        <v>1.44</v>
      </c>
      <c r="CV105">
        <v>21.52</v>
      </c>
      <c r="CW105" s="2">
        <v>11.46</v>
      </c>
      <c r="CX105" s="3">
        <v>7.84</v>
      </c>
      <c r="CY105">
        <v>-2.77</v>
      </c>
      <c r="CZ105">
        <v>0</v>
      </c>
      <c r="DA105">
        <v>-3.35</v>
      </c>
      <c r="DB105">
        <v>-3.39</v>
      </c>
      <c r="DC105">
        <v>-3.62</v>
      </c>
      <c r="DD105">
        <v>-3.11</v>
      </c>
      <c r="DE105">
        <v>-21.98</v>
      </c>
      <c r="DF105" s="2">
        <v>0.27</v>
      </c>
      <c r="DG105" s="3">
        <v>-0.01</v>
      </c>
      <c r="DH105">
        <v>34981</v>
      </c>
      <c r="DI105">
        <v>14522</v>
      </c>
      <c r="DJ105" t="s">
        <v>1087</v>
      </c>
      <c r="DK105" s="2">
        <v>-66.16</v>
      </c>
      <c r="DL105">
        <v>-25.28</v>
      </c>
      <c r="DM105">
        <v>9.19</v>
      </c>
      <c r="DN105">
        <v>233.28</v>
      </c>
      <c r="DO105">
        <v>5.55</v>
      </c>
      <c r="DP105" s="2">
        <v>0</v>
      </c>
      <c r="DQ105" t="s">
        <v>1088</v>
      </c>
      <c r="DR105">
        <v>1.05</v>
      </c>
      <c r="DS105">
        <v>3.25</v>
      </c>
      <c r="DT105">
        <v>-3.32</v>
      </c>
      <c r="DU105">
        <v>0.04</v>
      </c>
      <c r="DV105">
        <v>9.95</v>
      </c>
      <c r="DW105" s="2" t="s">
        <v>1089</v>
      </c>
      <c r="DX105">
        <v>31.58</v>
      </c>
      <c r="DY105" s="2">
        <v>-24.19</v>
      </c>
      <c r="DZ105">
        <v>-29.59</v>
      </c>
      <c r="EA105" s="2">
        <v>0.49</v>
      </c>
      <c r="EB105" s="2">
        <v>2769</v>
      </c>
      <c r="EC105" t="s">
        <v>138</v>
      </c>
      <c r="ED105">
        <v>300147</v>
      </c>
      <c r="EE105">
        <v>20260424</v>
      </c>
      <c r="EF105">
        <v>10.07</v>
      </c>
      <c r="EG105">
        <v>-4.47</v>
      </c>
    </row>
    <row r="106" spans="1:137">
      <c r="A106" t="str">
        <f>"002538"</f>
        <v>002538</v>
      </c>
      <c r="B106" t="s">
        <v>1090</v>
      </c>
      <c r="C106">
        <v>3.08</v>
      </c>
      <c r="D106">
        <v>7.36</v>
      </c>
      <c r="E106">
        <v>0.22</v>
      </c>
      <c r="F106">
        <v>7.36</v>
      </c>
      <c r="G106">
        <v>7.37</v>
      </c>
      <c r="H106">
        <v>135817</v>
      </c>
      <c r="I106">
        <v>4</v>
      </c>
      <c r="J106">
        <v>-0.13</v>
      </c>
      <c r="K106">
        <v>1.59</v>
      </c>
      <c r="L106">
        <v>7.11</v>
      </c>
      <c r="M106">
        <v>7.4</v>
      </c>
      <c r="N106">
        <v>7.03</v>
      </c>
      <c r="O106">
        <v>7.14</v>
      </c>
      <c r="P106" s="2">
        <v>30.34</v>
      </c>
      <c r="Q106">
        <v>9774.08</v>
      </c>
      <c r="R106">
        <v>1.85</v>
      </c>
      <c r="S106" s="2" t="s">
        <v>1091</v>
      </c>
      <c r="T106" t="s">
        <v>441</v>
      </c>
      <c r="U106">
        <v>5.18</v>
      </c>
      <c r="V106">
        <v>7.2</v>
      </c>
      <c r="W106">
        <v>57819</v>
      </c>
      <c r="X106">
        <v>77998</v>
      </c>
      <c r="Y106">
        <v>0.74</v>
      </c>
      <c r="Z106">
        <v>0</v>
      </c>
      <c r="AA106">
        <v>117</v>
      </c>
      <c r="AB106">
        <v>606</v>
      </c>
      <c r="AC106" t="s">
        <v>138</v>
      </c>
      <c r="AD106">
        <v>-27.72</v>
      </c>
      <c r="AE106">
        <v>0.34</v>
      </c>
      <c r="AF106">
        <v>0.03</v>
      </c>
      <c r="AG106">
        <v>20.99</v>
      </c>
      <c r="AH106">
        <v>2199.81</v>
      </c>
      <c r="AI106">
        <v>0.52</v>
      </c>
      <c r="AJ106">
        <v>7539.8</v>
      </c>
      <c r="AK106">
        <v>93.07</v>
      </c>
      <c r="AL106">
        <v>0.14</v>
      </c>
      <c r="AM106">
        <v>1.23</v>
      </c>
      <c r="AN106" t="s">
        <v>138</v>
      </c>
      <c r="AO106">
        <v>2.59</v>
      </c>
      <c r="AP106">
        <v>0.02</v>
      </c>
      <c r="AQ106" t="s">
        <v>138</v>
      </c>
      <c r="AR106">
        <v>2.21</v>
      </c>
      <c r="AS106" t="s">
        <v>138</v>
      </c>
      <c r="AT106" t="s">
        <v>138</v>
      </c>
      <c r="AU106">
        <v>8.54</v>
      </c>
      <c r="AV106" t="s">
        <v>1092</v>
      </c>
      <c r="AW106" s="2" t="s">
        <v>1092</v>
      </c>
      <c r="AX106">
        <v>2.46</v>
      </c>
      <c r="AY106">
        <v>1164</v>
      </c>
      <c r="AZ106">
        <v>2</v>
      </c>
      <c r="BA106">
        <v>0.56</v>
      </c>
      <c r="BB106">
        <v>2.36</v>
      </c>
      <c r="BC106">
        <v>4.99</v>
      </c>
      <c r="BD106">
        <v>8.08</v>
      </c>
      <c r="BE106">
        <v>1.66</v>
      </c>
      <c r="BF106">
        <v>6.98</v>
      </c>
      <c r="BG106">
        <v>25.81</v>
      </c>
      <c r="BH106">
        <v>6.98</v>
      </c>
      <c r="BI106">
        <v>14.64</v>
      </c>
      <c r="BJ106">
        <v>77.19</v>
      </c>
      <c r="BK106">
        <v>1</v>
      </c>
      <c r="BL106" t="s">
        <v>1093</v>
      </c>
      <c r="BM106">
        <v>2.36</v>
      </c>
      <c r="BN106" t="s">
        <v>1094</v>
      </c>
      <c r="BO106" t="s">
        <v>1095</v>
      </c>
      <c r="BP106" s="2">
        <v>28.13</v>
      </c>
      <c r="BQ106">
        <v>19.57</v>
      </c>
      <c r="BR106">
        <v>1.16</v>
      </c>
      <c r="BS106">
        <v>2.65</v>
      </c>
      <c r="BT106" t="s">
        <v>142</v>
      </c>
      <c r="BU106">
        <v>5</v>
      </c>
      <c r="BV106">
        <v>10</v>
      </c>
      <c r="BW106">
        <v>10</v>
      </c>
      <c r="BX106">
        <v>-0.42</v>
      </c>
      <c r="BY106">
        <v>3.64</v>
      </c>
      <c r="BZ106">
        <v>-1.54</v>
      </c>
      <c r="CA106">
        <v>0.84</v>
      </c>
      <c r="CB106">
        <v>-0.54</v>
      </c>
      <c r="CC106">
        <v>4.69</v>
      </c>
      <c r="CD106">
        <v>20260414</v>
      </c>
      <c r="CE106">
        <v>20110118</v>
      </c>
      <c r="CF106">
        <v>8.54</v>
      </c>
      <c r="CG106" t="s">
        <v>138</v>
      </c>
      <c r="CH106" t="s">
        <v>138</v>
      </c>
      <c r="CI106" t="s">
        <v>371</v>
      </c>
      <c r="CJ106" s="2">
        <v>63.75</v>
      </c>
      <c r="CK106">
        <v>53.66</v>
      </c>
      <c r="CL106" t="s">
        <v>138</v>
      </c>
      <c r="CM106" s="2">
        <v>15.82</v>
      </c>
      <c r="CN106">
        <v>29.74</v>
      </c>
      <c r="CO106">
        <v>13.22</v>
      </c>
      <c r="CP106">
        <v>12.81</v>
      </c>
      <c r="CQ106">
        <v>8.09</v>
      </c>
      <c r="CR106">
        <v>1.48</v>
      </c>
      <c r="CS106">
        <v>13.61</v>
      </c>
      <c r="CT106">
        <v>0.34</v>
      </c>
      <c r="CU106">
        <v>3.22</v>
      </c>
      <c r="CV106">
        <v>20.77</v>
      </c>
      <c r="CW106" s="2">
        <v>32.25</v>
      </c>
      <c r="CX106" s="3">
        <v>27.4</v>
      </c>
      <c r="CY106">
        <v>2.23</v>
      </c>
      <c r="CZ106">
        <v>0.04</v>
      </c>
      <c r="DA106">
        <v>2.16</v>
      </c>
      <c r="DB106">
        <v>1.55</v>
      </c>
      <c r="DC106">
        <v>1.55</v>
      </c>
      <c r="DD106">
        <v>1.46</v>
      </c>
      <c r="DE106">
        <v>21.2</v>
      </c>
      <c r="DF106" s="2">
        <v>0.26</v>
      </c>
      <c r="DG106" s="3">
        <v>-1.13</v>
      </c>
      <c r="DH106">
        <v>40962</v>
      </c>
      <c r="DI106">
        <v>14064</v>
      </c>
      <c r="DJ106" t="s">
        <v>1096</v>
      </c>
      <c r="DK106" s="2">
        <v>-37.89</v>
      </c>
      <c r="DL106">
        <v>5.27</v>
      </c>
      <c r="DM106">
        <v>1.21</v>
      </c>
      <c r="DN106">
        <v>244.89</v>
      </c>
      <c r="DO106">
        <v>1.95</v>
      </c>
      <c r="DP106" s="2">
        <v>1.68</v>
      </c>
      <c r="DQ106" t="s">
        <v>1097</v>
      </c>
      <c r="DR106">
        <v>6.08</v>
      </c>
      <c r="DS106">
        <v>2.43</v>
      </c>
      <c r="DT106">
        <v>2.48</v>
      </c>
      <c r="DU106">
        <v>0.03</v>
      </c>
      <c r="DV106">
        <v>84.18</v>
      </c>
      <c r="DW106" s="2" t="s">
        <v>1098</v>
      </c>
      <c r="DX106">
        <v>15.03</v>
      </c>
      <c r="DY106" s="2">
        <v>6.91</v>
      </c>
      <c r="DZ106">
        <v>4.82</v>
      </c>
      <c r="EA106" s="2">
        <v>0.79</v>
      </c>
      <c r="EB106" s="2">
        <v>2854</v>
      </c>
      <c r="EC106" t="s">
        <v>138</v>
      </c>
      <c r="ED106">
        <v>2538</v>
      </c>
      <c r="EE106" t="s">
        <v>138</v>
      </c>
      <c r="EF106" t="s">
        <v>138</v>
      </c>
      <c r="EG106" t="s">
        <v>138</v>
      </c>
    </row>
    <row r="107" spans="1:137">
      <c r="A107" t="str">
        <f>"688653"</f>
        <v>688653</v>
      </c>
      <c r="B107" t="s">
        <v>1099</v>
      </c>
      <c r="C107">
        <v>2.19</v>
      </c>
      <c r="D107">
        <v>13.98</v>
      </c>
      <c r="E107">
        <v>0.3</v>
      </c>
      <c r="F107">
        <v>13.98</v>
      </c>
      <c r="G107">
        <v>13.99</v>
      </c>
      <c r="H107">
        <v>52565</v>
      </c>
      <c r="I107">
        <v>26</v>
      </c>
      <c r="J107">
        <v>0.14</v>
      </c>
      <c r="K107">
        <v>1.66</v>
      </c>
      <c r="L107">
        <v>13.75</v>
      </c>
      <c r="M107">
        <v>14.01</v>
      </c>
      <c r="N107">
        <v>13.65</v>
      </c>
      <c r="O107">
        <v>13.68</v>
      </c>
      <c r="P107" s="2" t="s">
        <v>138</v>
      </c>
      <c r="Q107">
        <v>7293.01</v>
      </c>
      <c r="R107">
        <v>1.6</v>
      </c>
      <c r="S107" s="2" t="s">
        <v>204</v>
      </c>
      <c r="T107" t="s">
        <v>192</v>
      </c>
      <c r="U107">
        <v>2.63</v>
      </c>
      <c r="V107">
        <v>13.87</v>
      </c>
      <c r="W107">
        <v>23110</v>
      </c>
      <c r="X107">
        <v>29455</v>
      </c>
      <c r="Y107">
        <v>0.78</v>
      </c>
      <c r="Z107">
        <v>0</v>
      </c>
      <c r="AA107">
        <v>48</v>
      </c>
      <c r="AB107">
        <v>481</v>
      </c>
      <c r="AC107" t="s">
        <v>138</v>
      </c>
      <c r="AD107">
        <v>-58.34</v>
      </c>
      <c r="AE107">
        <v>1.18</v>
      </c>
      <c r="AF107">
        <v>0.07</v>
      </c>
      <c r="AG107">
        <v>69.38</v>
      </c>
      <c r="AH107">
        <v>1143.26</v>
      </c>
      <c r="AI107">
        <v>0.26</v>
      </c>
      <c r="AJ107">
        <v>8672.64</v>
      </c>
      <c r="AK107">
        <v>20.98</v>
      </c>
      <c r="AL107">
        <v>-0.06</v>
      </c>
      <c r="AM107">
        <v>0.24</v>
      </c>
      <c r="AN107" t="s">
        <v>138</v>
      </c>
      <c r="AO107">
        <v>0.67</v>
      </c>
      <c r="AP107">
        <v>0</v>
      </c>
      <c r="AQ107" t="s">
        <v>138</v>
      </c>
      <c r="AR107">
        <v>0.57</v>
      </c>
      <c r="AS107" t="s">
        <v>138</v>
      </c>
      <c r="AT107" t="s">
        <v>138</v>
      </c>
      <c r="AU107">
        <v>3.16</v>
      </c>
      <c r="AV107" t="s">
        <v>1100</v>
      </c>
      <c r="AW107" s="2" t="s">
        <v>1101</v>
      </c>
      <c r="AX107">
        <v>1.93</v>
      </c>
      <c r="AY107">
        <v>1191</v>
      </c>
      <c r="AZ107">
        <v>2</v>
      </c>
      <c r="BA107">
        <v>2.47</v>
      </c>
      <c r="BB107">
        <v>2.27</v>
      </c>
      <c r="BC107">
        <v>4.18</v>
      </c>
      <c r="BD107">
        <v>8.04</v>
      </c>
      <c r="BE107">
        <v>9.99</v>
      </c>
      <c r="BF107">
        <v>-3.18</v>
      </c>
      <c r="BG107">
        <v>21.46</v>
      </c>
      <c r="BH107">
        <v>13.75</v>
      </c>
      <c r="BI107">
        <v>15.06</v>
      </c>
      <c r="BJ107">
        <v>45.81</v>
      </c>
      <c r="BK107">
        <v>0</v>
      </c>
      <c r="BL107" t="s">
        <v>1102</v>
      </c>
      <c r="BM107">
        <v>1.66</v>
      </c>
      <c r="BN107" t="s">
        <v>1100</v>
      </c>
      <c r="BO107" t="s">
        <v>1103</v>
      </c>
      <c r="BP107" s="2" t="s">
        <v>138</v>
      </c>
      <c r="BQ107" t="s">
        <v>138</v>
      </c>
      <c r="BR107">
        <v>1.63</v>
      </c>
      <c r="BS107">
        <v>2.79</v>
      </c>
      <c r="BT107" t="s">
        <v>151</v>
      </c>
      <c r="BU107">
        <v>5</v>
      </c>
      <c r="BV107">
        <v>14</v>
      </c>
      <c r="BW107">
        <v>14</v>
      </c>
      <c r="BX107">
        <v>0.51</v>
      </c>
      <c r="BY107">
        <v>2.41</v>
      </c>
      <c r="BZ107">
        <v>-0.22</v>
      </c>
      <c r="CA107">
        <v>1.39</v>
      </c>
      <c r="CB107">
        <v>-0.21</v>
      </c>
      <c r="CC107">
        <v>2.42</v>
      </c>
      <c r="CD107">
        <v>20260227</v>
      </c>
      <c r="CE107">
        <v>20231117</v>
      </c>
      <c r="CF107">
        <v>4.24</v>
      </c>
      <c r="CG107" t="s">
        <v>138</v>
      </c>
      <c r="CH107" t="s">
        <v>138</v>
      </c>
      <c r="CI107" t="s">
        <v>371</v>
      </c>
      <c r="CJ107" s="2">
        <v>17.57</v>
      </c>
      <c r="CK107">
        <v>14.38</v>
      </c>
      <c r="CL107" t="s">
        <v>138</v>
      </c>
      <c r="CM107" s="2">
        <v>18.19</v>
      </c>
      <c r="CN107">
        <v>14.73</v>
      </c>
      <c r="CO107">
        <v>0.17</v>
      </c>
      <c r="CP107">
        <v>0.03</v>
      </c>
      <c r="CQ107">
        <v>2.26</v>
      </c>
      <c r="CR107">
        <v>2.42</v>
      </c>
      <c r="CS107">
        <v>3.41</v>
      </c>
      <c r="CT107">
        <v>2.5</v>
      </c>
      <c r="CU107">
        <v>0</v>
      </c>
      <c r="CV107">
        <v>13.09</v>
      </c>
      <c r="CW107" s="2">
        <v>5.26</v>
      </c>
      <c r="CX107" s="3">
        <v>4.04</v>
      </c>
      <c r="CY107">
        <v>-0.3</v>
      </c>
      <c r="CZ107">
        <v>0.12</v>
      </c>
      <c r="DA107">
        <v>-0.3</v>
      </c>
      <c r="DB107">
        <v>-0.31</v>
      </c>
      <c r="DC107">
        <v>-0.31</v>
      </c>
      <c r="DD107">
        <v>-0.48</v>
      </c>
      <c r="DE107">
        <v>-2.11</v>
      </c>
      <c r="DF107" s="2">
        <v>-0.8</v>
      </c>
      <c r="DG107" s="3">
        <v>-3.44</v>
      </c>
      <c r="DH107">
        <v>12628</v>
      </c>
      <c r="DI107">
        <v>25056</v>
      </c>
      <c r="DJ107" t="s">
        <v>1104</v>
      </c>
      <c r="DK107" s="2">
        <v>9.86</v>
      </c>
      <c r="DL107">
        <v>39.32</v>
      </c>
      <c r="DM107">
        <v>4.09</v>
      </c>
      <c r="DN107">
        <v>-74.49</v>
      </c>
      <c r="DO107">
        <v>11.28</v>
      </c>
      <c r="DP107" s="2">
        <v>0</v>
      </c>
      <c r="DQ107" t="s">
        <v>1105</v>
      </c>
      <c r="DR107">
        <v>3.42</v>
      </c>
      <c r="DS107">
        <v>3.08</v>
      </c>
      <c r="DT107">
        <v>-0.5</v>
      </c>
      <c r="DU107">
        <v>-0.19</v>
      </c>
      <c r="DV107">
        <v>81.81</v>
      </c>
      <c r="DW107" s="2" t="s">
        <v>1106</v>
      </c>
      <c r="DX107">
        <v>23.13</v>
      </c>
      <c r="DY107" s="2">
        <v>-5.72</v>
      </c>
      <c r="DZ107">
        <v>-5.8</v>
      </c>
      <c r="EA107" s="2">
        <v>0.69</v>
      </c>
      <c r="EB107" s="2">
        <v>141</v>
      </c>
      <c r="EC107" t="s">
        <v>202</v>
      </c>
      <c r="ED107">
        <v>688653</v>
      </c>
      <c r="EE107" t="s">
        <v>138</v>
      </c>
      <c r="EF107" t="s">
        <v>138</v>
      </c>
      <c r="EG107" t="s">
        <v>138</v>
      </c>
    </row>
    <row r="108" spans="1:137">
      <c r="A108" t="str">
        <f>"603918"</f>
        <v>603918</v>
      </c>
      <c r="B108" t="s">
        <v>1107</v>
      </c>
      <c r="C108">
        <v>1.12</v>
      </c>
      <c r="D108">
        <v>13.54</v>
      </c>
      <c r="E108">
        <v>0.15</v>
      </c>
      <c r="F108">
        <v>13.54</v>
      </c>
      <c r="G108">
        <v>13.55</v>
      </c>
      <c r="H108">
        <v>36849</v>
      </c>
      <c r="I108">
        <v>11</v>
      </c>
      <c r="J108">
        <v>0.45</v>
      </c>
      <c r="K108">
        <v>1.01</v>
      </c>
      <c r="L108">
        <v>13.38</v>
      </c>
      <c r="M108">
        <v>13.55</v>
      </c>
      <c r="N108">
        <v>13.15</v>
      </c>
      <c r="O108">
        <v>13.39</v>
      </c>
      <c r="P108" s="2" t="s">
        <v>138</v>
      </c>
      <c r="Q108">
        <v>4912.28</v>
      </c>
      <c r="R108">
        <v>0.96</v>
      </c>
      <c r="S108" s="2" t="s">
        <v>748</v>
      </c>
      <c r="T108" t="s">
        <v>192</v>
      </c>
      <c r="U108">
        <v>2.99</v>
      </c>
      <c r="V108">
        <v>13.33</v>
      </c>
      <c r="W108">
        <v>17577</v>
      </c>
      <c r="X108">
        <v>19272</v>
      </c>
      <c r="Y108">
        <v>0.91</v>
      </c>
      <c r="Z108">
        <v>0</v>
      </c>
      <c r="AA108">
        <v>83</v>
      </c>
      <c r="AB108">
        <v>55</v>
      </c>
      <c r="AC108" t="s">
        <v>138</v>
      </c>
      <c r="AD108">
        <v>-4.93</v>
      </c>
      <c r="AE108">
        <v>1.77</v>
      </c>
      <c r="AF108">
        <v>0.08</v>
      </c>
      <c r="AG108">
        <v>128.62</v>
      </c>
      <c r="AH108">
        <v>-244.82</v>
      </c>
      <c r="AI108">
        <v>-0.07</v>
      </c>
      <c r="AJ108">
        <v>8737.05</v>
      </c>
      <c r="AK108">
        <v>5.22</v>
      </c>
      <c r="AL108">
        <v>0</v>
      </c>
      <c r="AM108">
        <v>0.06</v>
      </c>
      <c r="AN108" t="s">
        <v>138</v>
      </c>
      <c r="AO108">
        <v>0.15</v>
      </c>
      <c r="AP108">
        <v>0</v>
      </c>
      <c r="AQ108" t="s">
        <v>138</v>
      </c>
      <c r="AR108">
        <v>0.35</v>
      </c>
      <c r="AS108" t="s">
        <v>138</v>
      </c>
      <c r="AT108" t="s">
        <v>138</v>
      </c>
      <c r="AU108">
        <v>3.65</v>
      </c>
      <c r="AV108" t="s">
        <v>1108</v>
      </c>
      <c r="AW108" s="2" t="s">
        <v>1108</v>
      </c>
      <c r="AX108">
        <v>0.85</v>
      </c>
      <c r="AY108">
        <v>1326</v>
      </c>
      <c r="AZ108">
        <v>1</v>
      </c>
      <c r="BA108">
        <v>-0.59</v>
      </c>
      <c r="BB108">
        <v>-0.87</v>
      </c>
      <c r="BC108">
        <v>-2.59</v>
      </c>
      <c r="BD108">
        <v>-0.59</v>
      </c>
      <c r="BE108">
        <v>-0.88</v>
      </c>
      <c r="BF108">
        <v>-22.76</v>
      </c>
      <c r="BG108">
        <v>-18.73</v>
      </c>
      <c r="BH108">
        <v>-0.14</v>
      </c>
      <c r="BI108">
        <v>-13.7</v>
      </c>
      <c r="BJ108">
        <v>80.8</v>
      </c>
      <c r="BK108">
        <v>3</v>
      </c>
      <c r="BL108" t="s">
        <v>1109</v>
      </c>
      <c r="BM108">
        <v>1.35</v>
      </c>
      <c r="BN108" t="s">
        <v>1110</v>
      </c>
      <c r="BO108" t="s">
        <v>1111</v>
      </c>
      <c r="BP108" s="2" t="s">
        <v>138</v>
      </c>
      <c r="BQ108" t="s">
        <v>138</v>
      </c>
      <c r="BR108">
        <v>1.61</v>
      </c>
      <c r="BS108">
        <v>0.07</v>
      </c>
      <c r="BT108" t="s">
        <v>142</v>
      </c>
      <c r="BU108">
        <v>11</v>
      </c>
      <c r="BV108">
        <v>1</v>
      </c>
      <c r="BW108">
        <v>13</v>
      </c>
      <c r="BX108">
        <v>-0.07</v>
      </c>
      <c r="BY108">
        <v>1.19</v>
      </c>
      <c r="BZ108">
        <v>-1.79</v>
      </c>
      <c r="CA108">
        <v>-0.45</v>
      </c>
      <c r="CB108">
        <v>-0.07</v>
      </c>
      <c r="CC108">
        <v>2.97</v>
      </c>
      <c r="CD108">
        <v>20260119</v>
      </c>
      <c r="CE108">
        <v>20150528</v>
      </c>
      <c r="CF108">
        <v>3.65</v>
      </c>
      <c r="CG108" t="s">
        <v>138</v>
      </c>
      <c r="CH108" t="s">
        <v>138</v>
      </c>
      <c r="CI108" t="s">
        <v>371</v>
      </c>
      <c r="CJ108" s="2">
        <v>14.44</v>
      </c>
      <c r="CK108">
        <v>10.02</v>
      </c>
      <c r="CL108">
        <v>-0.04</v>
      </c>
      <c r="CM108" s="2">
        <v>30.88</v>
      </c>
      <c r="CN108">
        <v>11.36</v>
      </c>
      <c r="CO108">
        <v>0.39</v>
      </c>
      <c r="CP108">
        <v>0.82</v>
      </c>
      <c r="CQ108">
        <v>4.42</v>
      </c>
      <c r="CR108">
        <v>3.95</v>
      </c>
      <c r="CS108">
        <v>2.56</v>
      </c>
      <c r="CT108">
        <v>2.37</v>
      </c>
      <c r="CU108">
        <v>1.47</v>
      </c>
      <c r="CV108">
        <v>3.72</v>
      </c>
      <c r="CW108" s="2">
        <v>4.27</v>
      </c>
      <c r="CX108" s="3">
        <v>3.09</v>
      </c>
      <c r="CY108">
        <v>-0.65</v>
      </c>
      <c r="CZ108">
        <v>0.01</v>
      </c>
      <c r="DA108">
        <v>-0.71</v>
      </c>
      <c r="DB108">
        <v>-0.62</v>
      </c>
      <c r="DC108">
        <v>-0.6</v>
      </c>
      <c r="DD108">
        <v>-0.59</v>
      </c>
      <c r="DE108">
        <v>2.13</v>
      </c>
      <c r="DF108" s="2">
        <v>-0.56</v>
      </c>
      <c r="DG108" s="3">
        <v>-3.24</v>
      </c>
      <c r="DH108">
        <v>66165</v>
      </c>
      <c r="DI108">
        <v>4140</v>
      </c>
      <c r="DJ108" t="s">
        <v>1112</v>
      </c>
      <c r="DK108" s="2">
        <v>17.36</v>
      </c>
      <c r="DL108">
        <v>19.17</v>
      </c>
      <c r="DM108">
        <v>4.94</v>
      </c>
      <c r="DN108">
        <v>-88.13</v>
      </c>
      <c r="DO108">
        <v>11.58</v>
      </c>
      <c r="DP108" s="2">
        <v>0</v>
      </c>
      <c r="DQ108" t="s">
        <v>1113</v>
      </c>
      <c r="DR108">
        <v>2.74</v>
      </c>
      <c r="DS108">
        <v>1.02</v>
      </c>
      <c r="DT108">
        <v>0.58</v>
      </c>
      <c r="DU108">
        <v>-0.15</v>
      </c>
      <c r="DV108">
        <v>69.21</v>
      </c>
      <c r="DW108" s="2" t="s">
        <v>1114</v>
      </c>
      <c r="DX108">
        <v>27.56</v>
      </c>
      <c r="DY108" s="2">
        <v>-15.17</v>
      </c>
      <c r="DZ108">
        <v>-14.49</v>
      </c>
      <c r="EA108" s="2">
        <v>0.2</v>
      </c>
      <c r="EB108" s="2">
        <v>886</v>
      </c>
      <c r="EC108" t="s">
        <v>138</v>
      </c>
      <c r="ED108">
        <v>603918</v>
      </c>
      <c r="EE108" t="s">
        <v>138</v>
      </c>
      <c r="EF108" t="s">
        <v>138</v>
      </c>
      <c r="EG108" t="s">
        <v>138</v>
      </c>
    </row>
    <row r="109" spans="1:137">
      <c r="A109" t="str">
        <f>"002362"</f>
        <v>002362</v>
      </c>
      <c r="B109" t="s">
        <v>1115</v>
      </c>
      <c r="C109">
        <v>2.11</v>
      </c>
      <c r="D109">
        <v>18.85</v>
      </c>
      <c r="E109">
        <v>0.39</v>
      </c>
      <c r="F109">
        <v>18.85</v>
      </c>
      <c r="G109">
        <v>18.86</v>
      </c>
      <c r="H109">
        <v>27228</v>
      </c>
      <c r="I109">
        <v>20</v>
      </c>
      <c r="J109">
        <v>0.11</v>
      </c>
      <c r="K109">
        <v>1.31</v>
      </c>
      <c r="L109">
        <v>18.49</v>
      </c>
      <c r="M109">
        <v>18.89</v>
      </c>
      <c r="N109">
        <v>18.21</v>
      </c>
      <c r="O109">
        <v>18.46</v>
      </c>
      <c r="P109" s="2" t="s">
        <v>138</v>
      </c>
      <c r="Q109">
        <v>5061.09</v>
      </c>
      <c r="R109">
        <v>1.53</v>
      </c>
      <c r="S109" s="2" t="s">
        <v>440</v>
      </c>
      <c r="T109" t="s">
        <v>215</v>
      </c>
      <c r="U109">
        <v>3.68</v>
      </c>
      <c r="V109">
        <v>18.59</v>
      </c>
      <c r="W109">
        <v>11076</v>
      </c>
      <c r="X109">
        <v>16152</v>
      </c>
      <c r="Y109">
        <v>0.69</v>
      </c>
      <c r="Z109">
        <v>0</v>
      </c>
      <c r="AA109">
        <v>2</v>
      </c>
      <c r="AB109">
        <v>85</v>
      </c>
      <c r="AC109" t="s">
        <v>138</v>
      </c>
      <c r="AD109">
        <v>-21.73</v>
      </c>
      <c r="AE109">
        <v>2.25</v>
      </c>
      <c r="AF109">
        <v>0.12</v>
      </c>
      <c r="AG109">
        <v>283.58</v>
      </c>
      <c r="AH109">
        <v>-442.69</v>
      </c>
      <c r="AI109">
        <v>-0.14</v>
      </c>
      <c r="AJ109">
        <v>5374.62</v>
      </c>
      <c r="AK109">
        <v>3.33</v>
      </c>
      <c r="AL109">
        <v>-0.04</v>
      </c>
      <c r="AM109">
        <v>0.06</v>
      </c>
      <c r="AN109" t="s">
        <v>138</v>
      </c>
      <c r="AO109">
        <v>0.15</v>
      </c>
      <c r="AP109">
        <v>0</v>
      </c>
      <c r="AQ109" t="s">
        <v>138</v>
      </c>
      <c r="AR109">
        <v>0.24</v>
      </c>
      <c r="AS109" t="s">
        <v>138</v>
      </c>
      <c r="AT109" t="s">
        <v>138</v>
      </c>
      <c r="AU109">
        <v>2.08</v>
      </c>
      <c r="AV109" t="s">
        <v>1116</v>
      </c>
      <c r="AW109" s="2" t="s">
        <v>1117</v>
      </c>
      <c r="AX109">
        <v>1.49</v>
      </c>
      <c r="AY109">
        <v>1318</v>
      </c>
      <c r="AZ109">
        <v>2</v>
      </c>
      <c r="BA109">
        <v>0.54</v>
      </c>
      <c r="BB109">
        <v>0.85</v>
      </c>
      <c r="BC109">
        <v>-0.69</v>
      </c>
      <c r="BD109">
        <v>0.97</v>
      </c>
      <c r="BE109">
        <v>0.43</v>
      </c>
      <c r="BF109">
        <v>-16.89</v>
      </c>
      <c r="BG109">
        <v>-4.61</v>
      </c>
      <c r="BH109">
        <v>2.06</v>
      </c>
      <c r="BI109">
        <v>-12.9</v>
      </c>
      <c r="BJ109">
        <v>61.41</v>
      </c>
      <c r="BK109">
        <v>1</v>
      </c>
      <c r="BL109" t="s">
        <v>1118</v>
      </c>
      <c r="BM109">
        <v>1.66</v>
      </c>
      <c r="BN109" t="s">
        <v>1119</v>
      </c>
      <c r="BO109" t="s">
        <v>1120</v>
      </c>
      <c r="BP109" s="2" t="s">
        <v>138</v>
      </c>
      <c r="BQ109" t="s">
        <v>138</v>
      </c>
      <c r="BR109">
        <v>1.08</v>
      </c>
      <c r="BS109">
        <v>1.4</v>
      </c>
      <c r="BT109" t="s">
        <v>142</v>
      </c>
      <c r="BU109">
        <v>11</v>
      </c>
      <c r="BV109">
        <v>9</v>
      </c>
      <c r="BW109">
        <v>1</v>
      </c>
      <c r="BX109">
        <v>0.16</v>
      </c>
      <c r="BY109">
        <v>2.33</v>
      </c>
      <c r="BZ109">
        <v>-1.35</v>
      </c>
      <c r="CA109">
        <v>0.7</v>
      </c>
      <c r="CB109">
        <v>-0.21</v>
      </c>
      <c r="CC109">
        <v>3.51</v>
      </c>
      <c r="CD109">
        <v>20260328</v>
      </c>
      <c r="CE109">
        <v>20100303</v>
      </c>
      <c r="CF109">
        <v>2.44</v>
      </c>
      <c r="CG109" t="s">
        <v>138</v>
      </c>
      <c r="CH109" t="s">
        <v>138</v>
      </c>
      <c r="CI109" t="s">
        <v>164</v>
      </c>
      <c r="CJ109" s="2">
        <v>19.3</v>
      </c>
      <c r="CK109">
        <v>9.49</v>
      </c>
      <c r="CL109">
        <v>1.45</v>
      </c>
      <c r="CM109" s="2">
        <v>43.3</v>
      </c>
      <c r="CN109">
        <v>14.45</v>
      </c>
      <c r="CO109">
        <v>1.53</v>
      </c>
      <c r="CP109">
        <v>2.28</v>
      </c>
      <c r="CQ109">
        <v>8.15</v>
      </c>
      <c r="CR109">
        <v>6.46</v>
      </c>
      <c r="CS109">
        <v>4.62</v>
      </c>
      <c r="CT109">
        <v>1.79</v>
      </c>
      <c r="CU109">
        <v>0.71</v>
      </c>
      <c r="CV109">
        <v>14.85</v>
      </c>
      <c r="CW109" s="2">
        <v>18.89</v>
      </c>
      <c r="CX109" s="3">
        <v>11.16</v>
      </c>
      <c r="CY109">
        <v>-1.88</v>
      </c>
      <c r="CZ109">
        <v>0.11</v>
      </c>
      <c r="DA109">
        <v>-1.88</v>
      </c>
      <c r="DB109">
        <v>-1.88</v>
      </c>
      <c r="DC109">
        <v>-1.96</v>
      </c>
      <c r="DD109">
        <v>-2.11</v>
      </c>
      <c r="DE109">
        <v>-7.79</v>
      </c>
      <c r="DF109" s="2">
        <v>-0.38</v>
      </c>
      <c r="DG109" s="3">
        <v>1.36</v>
      </c>
      <c r="DH109">
        <v>53113</v>
      </c>
      <c r="DI109">
        <v>3096</v>
      </c>
      <c r="DJ109" t="s">
        <v>1121</v>
      </c>
      <c r="DK109" s="2">
        <v>-77.87</v>
      </c>
      <c r="DL109">
        <v>3.96</v>
      </c>
      <c r="DM109">
        <v>4.86</v>
      </c>
      <c r="DN109">
        <v>-122.74</v>
      </c>
      <c r="DO109">
        <v>2.44</v>
      </c>
      <c r="DP109" s="2">
        <v>0</v>
      </c>
      <c r="DQ109" t="s">
        <v>1122</v>
      </c>
      <c r="DR109">
        <v>3.88</v>
      </c>
      <c r="DS109">
        <v>6.07</v>
      </c>
      <c r="DT109">
        <v>-3.19</v>
      </c>
      <c r="DU109">
        <v>-0.15</v>
      </c>
      <c r="DV109">
        <v>53.18</v>
      </c>
      <c r="DW109" s="2" t="s">
        <v>1123</v>
      </c>
      <c r="DX109">
        <v>40.94</v>
      </c>
      <c r="DY109" s="2">
        <v>-9.94</v>
      </c>
      <c r="DZ109">
        <v>-9.95</v>
      </c>
      <c r="EA109" s="2">
        <v>2.85</v>
      </c>
      <c r="EB109" s="2">
        <v>2327</v>
      </c>
      <c r="EC109" t="s">
        <v>138</v>
      </c>
      <c r="ED109">
        <v>2362</v>
      </c>
      <c r="EE109" t="s">
        <v>138</v>
      </c>
      <c r="EF109" t="s">
        <v>138</v>
      </c>
      <c r="EG109" t="s">
        <v>138</v>
      </c>
    </row>
    <row r="110" spans="1:137">
      <c r="A110" t="str">
        <f>"603038"</f>
        <v>603038</v>
      </c>
      <c r="B110" t="s">
        <v>1124</v>
      </c>
      <c r="C110">
        <v>-0.66</v>
      </c>
      <c r="D110">
        <v>16.63</v>
      </c>
      <c r="E110">
        <v>-0.11</v>
      </c>
      <c r="F110">
        <v>16.63</v>
      </c>
      <c r="G110">
        <v>16.64</v>
      </c>
      <c r="H110">
        <v>33153</v>
      </c>
      <c r="I110">
        <v>51</v>
      </c>
      <c r="J110">
        <v>-0.11</v>
      </c>
      <c r="K110">
        <v>1.23</v>
      </c>
      <c r="L110">
        <v>16.74</v>
      </c>
      <c r="M110">
        <v>16.95</v>
      </c>
      <c r="N110">
        <v>16.46</v>
      </c>
      <c r="O110">
        <v>16.74</v>
      </c>
      <c r="P110" s="2">
        <v>71.58</v>
      </c>
      <c r="Q110">
        <v>5525.54</v>
      </c>
      <c r="R110">
        <v>0.46</v>
      </c>
      <c r="S110" s="2" t="s">
        <v>1125</v>
      </c>
      <c r="T110" t="s">
        <v>365</v>
      </c>
      <c r="U110">
        <v>2.93</v>
      </c>
      <c r="V110">
        <v>16.67</v>
      </c>
      <c r="W110">
        <v>20565</v>
      </c>
      <c r="X110">
        <v>12588</v>
      </c>
      <c r="Y110">
        <v>1.63</v>
      </c>
      <c r="Z110">
        <v>0</v>
      </c>
      <c r="AA110">
        <v>1</v>
      </c>
      <c r="AB110">
        <v>80</v>
      </c>
      <c r="AC110" t="s">
        <v>138</v>
      </c>
      <c r="AD110">
        <v>22.42</v>
      </c>
      <c r="AE110">
        <v>0.51</v>
      </c>
      <c r="AF110">
        <v>0.04</v>
      </c>
      <c r="AG110">
        <v>31.44</v>
      </c>
      <c r="AH110">
        <v>140.34</v>
      </c>
      <c r="AI110">
        <v>0.06</v>
      </c>
      <c r="AJ110">
        <v>13355.5</v>
      </c>
      <c r="AK110">
        <v>24.44</v>
      </c>
      <c r="AL110">
        <v>0</v>
      </c>
      <c r="AM110">
        <v>0.18</v>
      </c>
      <c r="AN110" t="s">
        <v>138</v>
      </c>
      <c r="AO110">
        <v>0.3</v>
      </c>
      <c r="AP110">
        <v>0.01</v>
      </c>
      <c r="AQ110" t="s">
        <v>138</v>
      </c>
      <c r="AR110">
        <v>1.19</v>
      </c>
      <c r="AS110" t="s">
        <v>138</v>
      </c>
      <c r="AT110" t="s">
        <v>138</v>
      </c>
      <c r="AU110">
        <v>2.69</v>
      </c>
      <c r="AV110" t="s">
        <v>1126</v>
      </c>
      <c r="AW110" s="2" t="s">
        <v>1126</v>
      </c>
      <c r="AX110">
        <v>-0.92</v>
      </c>
      <c r="AY110">
        <v>1343</v>
      </c>
      <c r="AZ110">
        <v>-2</v>
      </c>
      <c r="BA110">
        <v>-1.12</v>
      </c>
      <c r="BB110">
        <v>0.49</v>
      </c>
      <c r="BC110">
        <v>4.93</v>
      </c>
      <c r="BD110">
        <v>9.69</v>
      </c>
      <c r="BE110">
        <v>12.9</v>
      </c>
      <c r="BF110">
        <v>-6.15</v>
      </c>
      <c r="BG110">
        <v>23.46</v>
      </c>
      <c r="BH110">
        <v>12.14</v>
      </c>
      <c r="BI110">
        <v>3.3</v>
      </c>
      <c r="BJ110">
        <v>78.75</v>
      </c>
      <c r="BK110">
        <v>5</v>
      </c>
      <c r="BL110" t="s">
        <v>1127</v>
      </c>
      <c r="BM110">
        <v>2.28</v>
      </c>
      <c r="BN110" t="s">
        <v>1128</v>
      </c>
      <c r="BO110" t="s">
        <v>1129</v>
      </c>
      <c r="BP110" s="2">
        <v>128.44</v>
      </c>
      <c r="BQ110">
        <v>194.69</v>
      </c>
      <c r="BR110">
        <v>1.18</v>
      </c>
      <c r="BS110">
        <v>0.48</v>
      </c>
      <c r="BT110" t="s">
        <v>1130</v>
      </c>
      <c r="BU110">
        <v>11</v>
      </c>
      <c r="BV110">
        <v>9</v>
      </c>
      <c r="BW110">
        <v>1</v>
      </c>
      <c r="BX110">
        <v>0</v>
      </c>
      <c r="BY110">
        <v>1.25</v>
      </c>
      <c r="BZ110">
        <v>-1.67</v>
      </c>
      <c r="CA110">
        <v>-0.42</v>
      </c>
      <c r="CB110">
        <v>-1.89</v>
      </c>
      <c r="CC110">
        <v>1.03</v>
      </c>
      <c r="CD110">
        <v>20251031</v>
      </c>
      <c r="CE110">
        <v>20170116</v>
      </c>
      <c r="CF110">
        <v>2.69</v>
      </c>
      <c r="CG110" t="s">
        <v>138</v>
      </c>
      <c r="CH110" t="s">
        <v>138</v>
      </c>
      <c r="CI110" t="s">
        <v>371</v>
      </c>
      <c r="CJ110" s="2">
        <v>28.63</v>
      </c>
      <c r="CK110">
        <v>13.93</v>
      </c>
      <c r="CL110">
        <v>2.4</v>
      </c>
      <c r="CM110" s="2">
        <v>42.98</v>
      </c>
      <c r="CN110">
        <v>12</v>
      </c>
      <c r="CO110">
        <v>7.45</v>
      </c>
      <c r="CP110">
        <v>2.47</v>
      </c>
      <c r="CQ110">
        <v>8.19</v>
      </c>
      <c r="CR110">
        <v>1.48</v>
      </c>
      <c r="CS110">
        <v>2.03</v>
      </c>
      <c r="CT110">
        <v>5.76</v>
      </c>
      <c r="CU110">
        <v>0.38</v>
      </c>
      <c r="CV110">
        <v>3.99</v>
      </c>
      <c r="CW110" s="2">
        <v>9.78</v>
      </c>
      <c r="CX110" s="3">
        <v>6.87</v>
      </c>
      <c r="CY110">
        <v>0.71</v>
      </c>
      <c r="CZ110">
        <v>0</v>
      </c>
      <c r="DA110">
        <v>0.71</v>
      </c>
      <c r="DB110">
        <v>0.63</v>
      </c>
      <c r="DC110">
        <v>0.47</v>
      </c>
      <c r="DD110">
        <v>0.45</v>
      </c>
      <c r="DE110">
        <v>6.74</v>
      </c>
      <c r="DF110" s="2">
        <v>-0.9</v>
      </c>
      <c r="DG110" s="3">
        <v>-2.37</v>
      </c>
      <c r="DH110">
        <v>32661</v>
      </c>
      <c r="DI110">
        <v>4461</v>
      </c>
      <c r="DJ110" t="s">
        <v>1131</v>
      </c>
      <c r="DK110" s="2">
        <v>34.15</v>
      </c>
      <c r="DL110">
        <v>56.82</v>
      </c>
      <c r="DM110">
        <v>3.21</v>
      </c>
      <c r="DN110">
        <v>-49.87</v>
      </c>
      <c r="DO110">
        <v>4.57</v>
      </c>
      <c r="DP110" s="2">
        <v>0.3</v>
      </c>
      <c r="DQ110" t="s">
        <v>1132</v>
      </c>
      <c r="DR110">
        <v>5.18</v>
      </c>
      <c r="DS110">
        <v>1.48</v>
      </c>
      <c r="DT110">
        <v>2.51</v>
      </c>
      <c r="DU110">
        <v>-0.33</v>
      </c>
      <c r="DV110">
        <v>53.09</v>
      </c>
      <c r="DW110" s="2" t="s">
        <v>1133</v>
      </c>
      <c r="DX110">
        <v>29.76</v>
      </c>
      <c r="DY110" s="2">
        <v>7.23</v>
      </c>
      <c r="DZ110">
        <v>6.39</v>
      </c>
      <c r="EA110" s="2">
        <v>0.34</v>
      </c>
      <c r="EB110" s="2">
        <v>1356</v>
      </c>
      <c r="EC110" t="s">
        <v>138</v>
      </c>
      <c r="ED110">
        <v>603038</v>
      </c>
      <c r="EE110" t="s">
        <v>138</v>
      </c>
      <c r="EF110" t="s">
        <v>138</v>
      </c>
      <c r="EG110" t="s">
        <v>138</v>
      </c>
    </row>
    <row r="111" spans="1:137">
      <c r="A111" t="str">
        <f>"001360"</f>
        <v>001360</v>
      </c>
      <c r="B111" t="s">
        <v>1134</v>
      </c>
      <c r="C111">
        <v>1.09</v>
      </c>
      <c r="D111">
        <v>20.33</v>
      </c>
      <c r="E111">
        <v>0.22</v>
      </c>
      <c r="F111">
        <v>20.33</v>
      </c>
      <c r="G111">
        <v>20.34</v>
      </c>
      <c r="H111">
        <v>18472</v>
      </c>
      <c r="I111">
        <v>1</v>
      </c>
      <c r="J111">
        <v>0.4</v>
      </c>
      <c r="K111">
        <v>1.47</v>
      </c>
      <c r="L111">
        <v>20.5</v>
      </c>
      <c r="M111">
        <v>20.54</v>
      </c>
      <c r="N111">
        <v>20.07</v>
      </c>
      <c r="O111">
        <v>20.11</v>
      </c>
      <c r="P111" s="2">
        <v>80.11</v>
      </c>
      <c r="Q111">
        <v>3741.84</v>
      </c>
      <c r="R111">
        <v>1.17</v>
      </c>
      <c r="S111" s="2" t="s">
        <v>1135</v>
      </c>
      <c r="T111" t="s">
        <v>1136</v>
      </c>
      <c r="U111">
        <v>2.34</v>
      </c>
      <c r="V111">
        <v>20.26</v>
      </c>
      <c r="W111">
        <v>10846</v>
      </c>
      <c r="X111">
        <v>7626</v>
      </c>
      <c r="Y111">
        <v>1.42</v>
      </c>
      <c r="Z111">
        <v>0</v>
      </c>
      <c r="AA111">
        <v>44</v>
      </c>
      <c r="AB111">
        <v>7</v>
      </c>
      <c r="AC111" t="s">
        <v>138</v>
      </c>
      <c r="AD111">
        <v>-5.88</v>
      </c>
      <c r="AE111">
        <v>0.53</v>
      </c>
      <c r="AF111">
        <v>0.04</v>
      </c>
      <c r="AG111">
        <v>9.15</v>
      </c>
      <c r="AH111">
        <v>-119.67</v>
      </c>
      <c r="AI111">
        <v>-0.07</v>
      </c>
      <c r="AJ111">
        <v>7949.42</v>
      </c>
      <c r="AK111">
        <v>37.72</v>
      </c>
      <c r="AL111">
        <v>1.94</v>
      </c>
      <c r="AM111">
        <v>0.47</v>
      </c>
      <c r="AN111" t="s">
        <v>138</v>
      </c>
      <c r="AO111">
        <v>1.69</v>
      </c>
      <c r="AP111">
        <v>0.02</v>
      </c>
      <c r="AQ111" t="s">
        <v>138</v>
      </c>
      <c r="AR111">
        <v>0.67</v>
      </c>
      <c r="AS111" t="s">
        <v>138</v>
      </c>
      <c r="AT111" t="s">
        <v>138</v>
      </c>
      <c r="AU111">
        <v>1.25</v>
      </c>
      <c r="AV111" t="s">
        <v>1137</v>
      </c>
      <c r="AW111" s="2" t="s">
        <v>1138</v>
      </c>
      <c r="AX111">
        <v>0.47</v>
      </c>
      <c r="AY111">
        <v>1371</v>
      </c>
      <c r="AZ111">
        <v>1</v>
      </c>
      <c r="BA111">
        <v>-4.42</v>
      </c>
      <c r="BB111">
        <v>-5.66</v>
      </c>
      <c r="BC111">
        <v>-8.22</v>
      </c>
      <c r="BD111">
        <v>-3.65</v>
      </c>
      <c r="BE111">
        <v>-3.28</v>
      </c>
      <c r="BF111">
        <v>-24.85</v>
      </c>
      <c r="BG111">
        <v>60.34</v>
      </c>
      <c r="BH111">
        <v>-3.52</v>
      </c>
      <c r="BI111">
        <v>-5.66</v>
      </c>
      <c r="BJ111">
        <v>147.64</v>
      </c>
      <c r="BK111">
        <v>12</v>
      </c>
      <c r="BL111" t="s">
        <v>1139</v>
      </c>
      <c r="BM111">
        <v>2.33</v>
      </c>
      <c r="BN111" t="s">
        <v>1140</v>
      </c>
      <c r="BO111" t="s">
        <v>1141</v>
      </c>
      <c r="BP111" s="2">
        <v>92.52</v>
      </c>
      <c r="BQ111">
        <v>82.1</v>
      </c>
      <c r="BR111">
        <v>1.35</v>
      </c>
      <c r="BS111">
        <v>-3.05</v>
      </c>
      <c r="BT111" t="s">
        <v>622</v>
      </c>
      <c r="BU111">
        <v>9</v>
      </c>
      <c r="BV111">
        <v>4</v>
      </c>
      <c r="BW111">
        <v>10</v>
      </c>
      <c r="BX111">
        <v>1.94</v>
      </c>
      <c r="BY111">
        <v>2.14</v>
      </c>
      <c r="BZ111">
        <v>-0.2</v>
      </c>
      <c r="CA111">
        <v>0.75</v>
      </c>
      <c r="CB111">
        <v>-1.02</v>
      </c>
      <c r="CC111">
        <v>1.3</v>
      </c>
      <c r="CD111">
        <v>20260424</v>
      </c>
      <c r="CE111">
        <v>20230410</v>
      </c>
      <c r="CF111">
        <v>2.04</v>
      </c>
      <c r="CG111" t="s">
        <v>138</v>
      </c>
      <c r="CH111" t="s">
        <v>138</v>
      </c>
      <c r="CI111" t="s">
        <v>152</v>
      </c>
      <c r="CJ111" s="2">
        <v>25.01</v>
      </c>
      <c r="CK111">
        <v>14.31</v>
      </c>
      <c r="CL111">
        <v>0.28</v>
      </c>
      <c r="CM111" s="2">
        <v>41.68</v>
      </c>
      <c r="CN111">
        <v>18.1</v>
      </c>
      <c r="CO111">
        <v>3.6</v>
      </c>
      <c r="CP111">
        <v>0.47</v>
      </c>
      <c r="CQ111">
        <v>9.14</v>
      </c>
      <c r="CR111">
        <v>4.15</v>
      </c>
      <c r="CS111">
        <v>4.84</v>
      </c>
      <c r="CT111">
        <v>4.65</v>
      </c>
      <c r="CU111">
        <v>3.45</v>
      </c>
      <c r="CV111">
        <v>9.35</v>
      </c>
      <c r="CW111" s="2">
        <v>1.93</v>
      </c>
      <c r="CX111" s="3">
        <v>1.33</v>
      </c>
      <c r="CY111">
        <v>0.17</v>
      </c>
      <c r="CZ111">
        <v>0.04</v>
      </c>
      <c r="DA111">
        <v>0.17</v>
      </c>
      <c r="DB111">
        <v>0.15</v>
      </c>
      <c r="DC111">
        <v>0.13</v>
      </c>
      <c r="DD111">
        <v>0.08</v>
      </c>
      <c r="DE111">
        <v>2.75</v>
      </c>
      <c r="DF111" s="2">
        <v>0.54</v>
      </c>
      <c r="DG111" s="3">
        <v>0.32</v>
      </c>
      <c r="DH111">
        <v>14153</v>
      </c>
      <c r="DI111">
        <v>5593</v>
      </c>
      <c r="DJ111" t="s">
        <v>1142</v>
      </c>
      <c r="DK111" s="2">
        <v>-30.31</v>
      </c>
      <c r="DL111">
        <v>21.04</v>
      </c>
      <c r="DM111">
        <v>2.9</v>
      </c>
      <c r="DN111">
        <v>77</v>
      </c>
      <c r="DO111">
        <v>21.53</v>
      </c>
      <c r="DP111" s="2">
        <v>0.98</v>
      </c>
      <c r="DQ111" t="s">
        <v>320</v>
      </c>
      <c r="DR111">
        <v>7.01</v>
      </c>
      <c r="DS111">
        <v>4.58</v>
      </c>
      <c r="DT111">
        <v>1.35</v>
      </c>
      <c r="DU111">
        <v>0.26</v>
      </c>
      <c r="DV111">
        <v>57.85</v>
      </c>
      <c r="DW111" s="2" t="s">
        <v>1143</v>
      </c>
      <c r="DX111">
        <v>31.19</v>
      </c>
      <c r="DY111" s="2">
        <v>8.62</v>
      </c>
      <c r="DZ111">
        <v>7.81</v>
      </c>
      <c r="EA111" s="2">
        <v>0.09</v>
      </c>
      <c r="EB111" s="2">
        <v>955</v>
      </c>
      <c r="EC111" t="s">
        <v>202</v>
      </c>
      <c r="ED111">
        <v>1360</v>
      </c>
      <c r="EE111" t="s">
        <v>138</v>
      </c>
      <c r="EF111" t="s">
        <v>138</v>
      </c>
      <c r="EG111" t="s">
        <v>138</v>
      </c>
    </row>
    <row r="112" spans="1:137">
      <c r="A112" t="str">
        <f>"159682"</f>
        <v>159682</v>
      </c>
      <c r="B112" t="s">
        <v>1144</v>
      </c>
      <c r="C112">
        <v>-0.64</v>
      </c>
      <c r="D112">
        <v>1.701</v>
      </c>
      <c r="E112">
        <v>-0.011</v>
      </c>
      <c r="F112">
        <v>1.7</v>
      </c>
      <c r="G112">
        <v>1.701</v>
      </c>
      <c r="H112">
        <v>967617</v>
      </c>
      <c r="I112">
        <v>200</v>
      </c>
      <c r="J112">
        <v>0.06</v>
      </c>
      <c r="K112">
        <v>4.07</v>
      </c>
      <c r="L112">
        <v>1.711</v>
      </c>
      <c r="M112">
        <v>1.718</v>
      </c>
      <c r="N112">
        <v>1.696</v>
      </c>
      <c r="O112">
        <v>1.712</v>
      </c>
      <c r="P112" s="2" t="s">
        <v>138</v>
      </c>
      <c r="Q112">
        <v>16494.58</v>
      </c>
      <c r="R112">
        <v>0.91</v>
      </c>
      <c r="S112" s="2" t="s">
        <v>1145</v>
      </c>
      <c r="T112" t="s">
        <v>1146</v>
      </c>
      <c r="U112">
        <v>1.29</v>
      </c>
      <c r="V112">
        <v>1.705</v>
      </c>
      <c r="W112">
        <v>497413</v>
      </c>
      <c r="X112">
        <v>470204</v>
      </c>
      <c r="Y112">
        <v>1.06</v>
      </c>
      <c r="Z112">
        <v>0.05</v>
      </c>
      <c r="AA112">
        <v>624</v>
      </c>
      <c r="AB112">
        <v>3993</v>
      </c>
      <c r="AC112" t="s">
        <v>138</v>
      </c>
      <c r="AD112">
        <v>10.3</v>
      </c>
      <c r="AE112">
        <v>0.34</v>
      </c>
      <c r="AF112">
        <v>0.05</v>
      </c>
      <c r="AG112">
        <v>64.44</v>
      </c>
      <c r="AH112">
        <v>-295.05</v>
      </c>
      <c r="AI112">
        <v>-0.07</v>
      </c>
      <c r="AJ112">
        <v>34766.78</v>
      </c>
      <c r="AK112" t="s">
        <v>138</v>
      </c>
      <c r="AL112">
        <v>0</v>
      </c>
      <c r="AM112" t="s">
        <v>138</v>
      </c>
      <c r="AN112" t="s">
        <v>138</v>
      </c>
      <c r="AO112" t="s">
        <v>138</v>
      </c>
      <c r="AP112" t="s">
        <v>138</v>
      </c>
      <c r="AQ112" t="s">
        <v>138</v>
      </c>
      <c r="AR112" t="s">
        <v>138</v>
      </c>
      <c r="AS112" t="s">
        <v>138</v>
      </c>
      <c r="AT112" t="s">
        <v>138</v>
      </c>
      <c r="AU112" t="s">
        <v>138</v>
      </c>
      <c r="AV112" t="s">
        <v>138</v>
      </c>
      <c r="AW112" s="2" t="s">
        <v>1147</v>
      </c>
      <c r="AX112">
        <v>-1.27</v>
      </c>
      <c r="AY112">
        <v>1196</v>
      </c>
      <c r="AZ112">
        <v>-3</v>
      </c>
      <c r="BA112">
        <v>-1.72</v>
      </c>
      <c r="BB112">
        <v>-3.07</v>
      </c>
      <c r="BC112">
        <v>-0.46</v>
      </c>
      <c r="BD112">
        <v>5.79</v>
      </c>
      <c r="BE112">
        <v>12.65</v>
      </c>
      <c r="BF112">
        <v>12.57</v>
      </c>
      <c r="BG112">
        <v>107.19</v>
      </c>
      <c r="BH112">
        <v>16.51</v>
      </c>
      <c r="BI112">
        <v>15.17</v>
      </c>
      <c r="BJ112">
        <v>115.98</v>
      </c>
      <c r="BK112">
        <v>0</v>
      </c>
      <c r="BL112" t="s">
        <v>138</v>
      </c>
      <c r="BM112" t="s">
        <v>138</v>
      </c>
      <c r="BN112" t="s">
        <v>138</v>
      </c>
      <c r="BO112" t="s">
        <v>1148</v>
      </c>
      <c r="BP112" s="2" t="s">
        <v>138</v>
      </c>
      <c r="BQ112" t="s">
        <v>138</v>
      </c>
      <c r="BR112">
        <v>1.12</v>
      </c>
      <c r="BS112">
        <v>-1.39</v>
      </c>
      <c r="BT112" t="s">
        <v>163</v>
      </c>
      <c r="BU112">
        <v>3</v>
      </c>
      <c r="BV112">
        <v>6</v>
      </c>
      <c r="BW112">
        <v>8</v>
      </c>
      <c r="BX112">
        <v>-0.06</v>
      </c>
      <c r="BY112">
        <v>0.35</v>
      </c>
      <c r="BZ112">
        <v>-0.93</v>
      </c>
      <c r="CA112">
        <v>-0.41</v>
      </c>
      <c r="CB112">
        <v>-0.99</v>
      </c>
      <c r="CC112">
        <v>0.29</v>
      </c>
      <c r="CD112">
        <v>20260425</v>
      </c>
      <c r="CE112">
        <v>20230103</v>
      </c>
      <c r="CF112">
        <v>23.8</v>
      </c>
      <c r="CG112" t="s">
        <v>138</v>
      </c>
      <c r="CH112" t="s">
        <v>138</v>
      </c>
      <c r="CI112" t="s">
        <v>138</v>
      </c>
      <c r="CJ112" s="2">
        <v>0</v>
      </c>
      <c r="CK112">
        <v>0</v>
      </c>
      <c r="CL112" t="s">
        <v>138</v>
      </c>
      <c r="CM112" s="2">
        <v>0</v>
      </c>
      <c r="CN112">
        <v>0</v>
      </c>
      <c r="CO112">
        <v>0</v>
      </c>
      <c r="CP112">
        <v>0</v>
      </c>
      <c r="CQ112">
        <v>0</v>
      </c>
      <c r="CR112" t="s">
        <v>138</v>
      </c>
      <c r="CS112">
        <v>0</v>
      </c>
      <c r="CT112">
        <v>0</v>
      </c>
      <c r="CU112" t="s">
        <v>138</v>
      </c>
      <c r="CV112">
        <v>0</v>
      </c>
      <c r="CW112" s="2">
        <v>0</v>
      </c>
      <c r="CX112" s="3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 t="s">
        <v>138</v>
      </c>
      <c r="DE112">
        <v>0</v>
      </c>
      <c r="DF112" s="2">
        <v>0</v>
      </c>
      <c r="DG112" s="3">
        <v>0</v>
      </c>
      <c r="DH112">
        <v>0</v>
      </c>
      <c r="DI112" t="s">
        <v>138</v>
      </c>
      <c r="DJ112" t="s">
        <v>138</v>
      </c>
      <c r="DK112" s="2">
        <v>0</v>
      </c>
      <c r="DL112">
        <v>0</v>
      </c>
      <c r="DM112">
        <v>1</v>
      </c>
      <c r="DN112">
        <v>0</v>
      </c>
      <c r="DO112">
        <v>0</v>
      </c>
      <c r="DP112" s="2">
        <v>0</v>
      </c>
      <c r="DQ112" t="s">
        <v>680</v>
      </c>
      <c r="DR112">
        <v>1.71</v>
      </c>
      <c r="DS112">
        <v>0</v>
      </c>
      <c r="DT112">
        <v>0</v>
      </c>
      <c r="DU112">
        <v>0</v>
      </c>
      <c r="DV112" t="s">
        <v>138</v>
      </c>
      <c r="DW112" s="2" t="s">
        <v>138</v>
      </c>
      <c r="DX112" t="s">
        <v>138</v>
      </c>
      <c r="DY112" s="2" t="s">
        <v>138</v>
      </c>
      <c r="DZ112" t="s">
        <v>138</v>
      </c>
      <c r="EA112" s="2" t="s">
        <v>138</v>
      </c>
      <c r="EB112" s="2" t="s">
        <v>138</v>
      </c>
      <c r="EC112" t="s">
        <v>138</v>
      </c>
      <c r="ED112">
        <v>159682</v>
      </c>
      <c r="EE112" t="s">
        <v>138</v>
      </c>
      <c r="EF112" t="s">
        <v>138</v>
      </c>
      <c r="EG112" t="s">
        <v>138</v>
      </c>
    </row>
    <row r="113" spans="1:137">
      <c r="A113" t="str">
        <f>"603320"</f>
        <v>603320</v>
      </c>
      <c r="B113" t="s">
        <v>1149</v>
      </c>
      <c r="C113">
        <v>6.71</v>
      </c>
      <c r="D113">
        <v>24.96</v>
      </c>
      <c r="E113">
        <v>1.57</v>
      </c>
      <c r="F113">
        <v>24.95</v>
      </c>
      <c r="G113">
        <v>24.96</v>
      </c>
      <c r="H113">
        <v>37788</v>
      </c>
      <c r="I113">
        <v>14</v>
      </c>
      <c r="J113">
        <v>-0.15</v>
      </c>
      <c r="K113">
        <v>2.53</v>
      </c>
      <c r="L113">
        <v>23.68</v>
      </c>
      <c r="M113">
        <v>25.2</v>
      </c>
      <c r="N113">
        <v>23.48</v>
      </c>
      <c r="O113">
        <v>23.39</v>
      </c>
      <c r="P113" s="2">
        <v>46.22</v>
      </c>
      <c r="Q113">
        <v>9213.39</v>
      </c>
      <c r="R113">
        <v>1.54</v>
      </c>
      <c r="S113" s="2" t="s">
        <v>1150</v>
      </c>
      <c r="T113" t="s">
        <v>430</v>
      </c>
      <c r="U113">
        <v>7.35</v>
      </c>
      <c r="V113">
        <v>24.38</v>
      </c>
      <c r="W113">
        <v>13795</v>
      </c>
      <c r="X113">
        <v>23993</v>
      </c>
      <c r="Y113">
        <v>0.57</v>
      </c>
      <c r="Z113">
        <v>0</v>
      </c>
      <c r="AA113">
        <v>1</v>
      </c>
      <c r="AB113">
        <v>1</v>
      </c>
      <c r="AC113" t="s">
        <v>138</v>
      </c>
      <c r="AD113">
        <v>-78.46</v>
      </c>
      <c r="AE113">
        <v>1.14</v>
      </c>
      <c r="AF113">
        <v>0.24</v>
      </c>
      <c r="AG113">
        <v>27.05</v>
      </c>
      <c r="AH113">
        <v>710.12</v>
      </c>
      <c r="AI113">
        <v>0.47</v>
      </c>
      <c r="AJ113">
        <v>4899.85</v>
      </c>
      <c r="AK113">
        <v>43.81</v>
      </c>
      <c r="AL113">
        <v>0</v>
      </c>
      <c r="AM113">
        <v>0.89</v>
      </c>
      <c r="AN113" t="s">
        <v>138</v>
      </c>
      <c r="AO113">
        <v>1.1</v>
      </c>
      <c r="AP113">
        <v>0.03</v>
      </c>
      <c r="AQ113" t="s">
        <v>138</v>
      </c>
      <c r="AR113">
        <v>6.61</v>
      </c>
      <c r="AS113" t="s">
        <v>138</v>
      </c>
      <c r="AT113" t="s">
        <v>138</v>
      </c>
      <c r="AU113">
        <v>1.49</v>
      </c>
      <c r="AV113" t="s">
        <v>1151</v>
      </c>
      <c r="AW113" s="2" t="s">
        <v>1151</v>
      </c>
      <c r="AX113">
        <v>6.45</v>
      </c>
      <c r="AY113">
        <v>1400</v>
      </c>
      <c r="AZ113">
        <v>1</v>
      </c>
      <c r="BA113">
        <v>-0.04</v>
      </c>
      <c r="BB113">
        <v>4.44</v>
      </c>
      <c r="BC113">
        <v>6.08</v>
      </c>
      <c r="BD113">
        <v>16.53</v>
      </c>
      <c r="BE113">
        <v>23.08</v>
      </c>
      <c r="BF113">
        <v>9.81</v>
      </c>
      <c r="BG113">
        <v>53.88</v>
      </c>
      <c r="BH113">
        <v>24.93</v>
      </c>
      <c r="BI113">
        <v>30.96</v>
      </c>
      <c r="BJ113">
        <v>64.88</v>
      </c>
      <c r="BK113">
        <v>4</v>
      </c>
      <c r="BL113" t="s">
        <v>1152</v>
      </c>
      <c r="BM113">
        <v>6.24</v>
      </c>
      <c r="BN113" t="s">
        <v>1153</v>
      </c>
      <c r="BO113" t="s">
        <v>1154</v>
      </c>
      <c r="BP113" s="2">
        <v>43.31</v>
      </c>
      <c r="BQ113">
        <v>43.31</v>
      </c>
      <c r="BR113">
        <v>1.58</v>
      </c>
      <c r="BS113">
        <v>4.7</v>
      </c>
      <c r="BT113" t="s">
        <v>163</v>
      </c>
      <c r="BU113">
        <v>11</v>
      </c>
      <c r="BV113">
        <v>10</v>
      </c>
      <c r="BW113">
        <v>12</v>
      </c>
      <c r="BX113">
        <v>1.24</v>
      </c>
      <c r="BY113">
        <v>7.74</v>
      </c>
      <c r="BZ113">
        <v>0.38</v>
      </c>
      <c r="CA113">
        <v>4.23</v>
      </c>
      <c r="CB113">
        <v>-0.95</v>
      </c>
      <c r="CC113">
        <v>6.3</v>
      </c>
      <c r="CD113">
        <v>20260417</v>
      </c>
      <c r="CE113">
        <v>20170502</v>
      </c>
      <c r="CF113">
        <v>1.49</v>
      </c>
      <c r="CG113" t="s">
        <v>138</v>
      </c>
      <c r="CH113" t="s">
        <v>138</v>
      </c>
      <c r="CI113" t="s">
        <v>164</v>
      </c>
      <c r="CJ113" s="2">
        <v>14.23</v>
      </c>
      <c r="CK113">
        <v>11.8</v>
      </c>
      <c r="CL113">
        <v>-0.01</v>
      </c>
      <c r="CM113" s="2">
        <v>17.13</v>
      </c>
      <c r="CN113">
        <v>9.09</v>
      </c>
      <c r="CO113">
        <v>3.39</v>
      </c>
      <c r="CP113">
        <v>0.6</v>
      </c>
      <c r="CQ113">
        <v>2.22</v>
      </c>
      <c r="CR113">
        <v>1.39</v>
      </c>
      <c r="CS113">
        <v>1.84</v>
      </c>
      <c r="CT113">
        <v>1.61</v>
      </c>
      <c r="CU113">
        <v>0</v>
      </c>
      <c r="CV113">
        <v>4.55</v>
      </c>
      <c r="CW113" s="2">
        <v>9.83</v>
      </c>
      <c r="CX113" s="3">
        <v>8.3</v>
      </c>
      <c r="CY113">
        <v>0.91</v>
      </c>
      <c r="CZ113">
        <v>0.02</v>
      </c>
      <c r="DA113">
        <v>0.9</v>
      </c>
      <c r="DB113">
        <v>0.81</v>
      </c>
      <c r="DC113">
        <v>0.81</v>
      </c>
      <c r="DD113">
        <v>0.77</v>
      </c>
      <c r="DE113">
        <v>5.1</v>
      </c>
      <c r="DF113" s="2">
        <v>1.1</v>
      </c>
      <c r="DG113" s="3">
        <v>0.63</v>
      </c>
      <c r="DH113">
        <v>10676</v>
      </c>
      <c r="DI113">
        <v>5675</v>
      </c>
      <c r="DJ113" t="s">
        <v>1155</v>
      </c>
      <c r="DK113" s="2">
        <v>20.88</v>
      </c>
      <c r="DL113">
        <v>-6.95</v>
      </c>
      <c r="DM113">
        <v>3.15</v>
      </c>
      <c r="DN113">
        <v>33.83</v>
      </c>
      <c r="DO113">
        <v>3.79</v>
      </c>
      <c r="DP113" s="2">
        <v>0.73</v>
      </c>
      <c r="DQ113" t="s">
        <v>1156</v>
      </c>
      <c r="DR113">
        <v>7.91</v>
      </c>
      <c r="DS113">
        <v>3.05</v>
      </c>
      <c r="DT113">
        <v>3.42</v>
      </c>
      <c r="DU113">
        <v>0.74</v>
      </c>
      <c r="DV113">
        <v>82.87</v>
      </c>
      <c r="DW113" s="2" t="s">
        <v>1157</v>
      </c>
      <c r="DX113">
        <v>15.64</v>
      </c>
      <c r="DY113" s="2">
        <v>9.24</v>
      </c>
      <c r="DZ113">
        <v>8.19</v>
      </c>
      <c r="EA113" s="2">
        <v>0.47</v>
      </c>
      <c r="EB113" s="2">
        <v>763</v>
      </c>
      <c r="EC113" t="s">
        <v>138</v>
      </c>
      <c r="ED113">
        <v>603320</v>
      </c>
      <c r="EE113" t="s">
        <v>138</v>
      </c>
      <c r="EF113" t="s">
        <v>138</v>
      </c>
      <c r="EG113" t="s">
        <v>138</v>
      </c>
    </row>
    <row r="114" spans="1:137">
      <c r="A114" t="str">
        <f>"300922"</f>
        <v>300922</v>
      </c>
      <c r="B114" t="s">
        <v>1158</v>
      </c>
      <c r="C114">
        <v>4.25</v>
      </c>
      <c r="D114">
        <v>18.64</v>
      </c>
      <c r="E114">
        <v>0.76</v>
      </c>
      <c r="F114">
        <v>18.64</v>
      </c>
      <c r="G114">
        <v>18.65</v>
      </c>
      <c r="H114">
        <v>48109</v>
      </c>
      <c r="I114">
        <v>3</v>
      </c>
      <c r="J114">
        <v>0.11</v>
      </c>
      <c r="K114">
        <v>3.85</v>
      </c>
      <c r="L114">
        <v>18.88</v>
      </c>
      <c r="M114">
        <v>18.88</v>
      </c>
      <c r="N114">
        <v>17.68</v>
      </c>
      <c r="O114">
        <v>17.88</v>
      </c>
      <c r="P114" s="2">
        <v>3037.08</v>
      </c>
      <c r="Q114">
        <v>8779.13</v>
      </c>
      <c r="R114">
        <v>1.85</v>
      </c>
      <c r="S114" s="2" t="s">
        <v>1159</v>
      </c>
      <c r="T114" t="s">
        <v>638</v>
      </c>
      <c r="U114">
        <v>6.71</v>
      </c>
      <c r="V114">
        <v>18.25</v>
      </c>
      <c r="W114">
        <v>20592</v>
      </c>
      <c r="X114">
        <v>27517</v>
      </c>
      <c r="Y114">
        <v>0.75</v>
      </c>
      <c r="Z114">
        <v>0</v>
      </c>
      <c r="AA114">
        <v>23</v>
      </c>
      <c r="AB114">
        <v>54</v>
      </c>
      <c r="AC114" t="s">
        <v>138</v>
      </c>
      <c r="AD114">
        <v>-36.87</v>
      </c>
      <c r="AE114">
        <v>0.42</v>
      </c>
      <c r="AF114">
        <v>0.07</v>
      </c>
      <c r="AG114">
        <v>62.95</v>
      </c>
      <c r="AH114">
        <v>403.73</v>
      </c>
      <c r="AI114">
        <v>0.21</v>
      </c>
      <c r="AJ114">
        <v>15422.27</v>
      </c>
      <c r="AK114">
        <v>569.42</v>
      </c>
      <c r="AL114">
        <v>-0.62</v>
      </c>
      <c r="AM114">
        <v>3.69</v>
      </c>
      <c r="AN114" t="s">
        <v>138</v>
      </c>
      <c r="AO114">
        <v>16.79</v>
      </c>
      <c r="AP114">
        <v>0.29</v>
      </c>
      <c r="AQ114" t="s">
        <v>138</v>
      </c>
      <c r="AR114">
        <v>2.92</v>
      </c>
      <c r="AS114" t="s">
        <v>138</v>
      </c>
      <c r="AT114" t="s">
        <v>138</v>
      </c>
      <c r="AU114">
        <v>1.25</v>
      </c>
      <c r="AV114" t="s">
        <v>1160</v>
      </c>
      <c r="AW114" s="2" t="s">
        <v>1161</v>
      </c>
      <c r="AX114">
        <v>3.63</v>
      </c>
      <c r="AY114">
        <v>1688</v>
      </c>
      <c r="AZ114">
        <v>1</v>
      </c>
      <c r="BA114">
        <v>-8.59</v>
      </c>
      <c r="BB114">
        <v>-6.19</v>
      </c>
      <c r="BC114">
        <v>-7.35</v>
      </c>
      <c r="BD114">
        <v>-7.5</v>
      </c>
      <c r="BE114">
        <v>-7.31</v>
      </c>
      <c r="BF114">
        <v>-24.32</v>
      </c>
      <c r="BG114">
        <v>-7.68</v>
      </c>
      <c r="BH114">
        <v>-4.61</v>
      </c>
      <c r="BI114">
        <v>-18.5</v>
      </c>
      <c r="BJ114">
        <v>93.28</v>
      </c>
      <c r="BK114">
        <v>0</v>
      </c>
      <c r="BL114" t="s">
        <v>1162</v>
      </c>
      <c r="BM114">
        <v>4.59</v>
      </c>
      <c r="BN114" t="s">
        <v>1163</v>
      </c>
      <c r="BO114" t="s">
        <v>1164</v>
      </c>
      <c r="BP114" s="2">
        <v>85.13</v>
      </c>
      <c r="BQ114">
        <v>67.04</v>
      </c>
      <c r="BR114">
        <v>1.28</v>
      </c>
      <c r="BS114">
        <v>-2.56</v>
      </c>
      <c r="BT114" t="s">
        <v>716</v>
      </c>
      <c r="BU114">
        <v>13</v>
      </c>
      <c r="BV114">
        <v>9</v>
      </c>
      <c r="BW114">
        <v>10</v>
      </c>
      <c r="BX114">
        <v>5.59</v>
      </c>
      <c r="BY114">
        <v>5.59</v>
      </c>
      <c r="BZ114">
        <v>-1.12</v>
      </c>
      <c r="CA114">
        <v>2.07</v>
      </c>
      <c r="CB114">
        <v>-1.27</v>
      </c>
      <c r="CC114">
        <v>5.43</v>
      </c>
      <c r="CD114">
        <v>20260424</v>
      </c>
      <c r="CE114">
        <v>20201225</v>
      </c>
      <c r="CF114">
        <v>1.59</v>
      </c>
      <c r="CG114" t="s">
        <v>138</v>
      </c>
      <c r="CH114" t="s">
        <v>138</v>
      </c>
      <c r="CI114" t="s">
        <v>152</v>
      </c>
      <c r="CJ114" s="2">
        <v>11.38</v>
      </c>
      <c r="CK114">
        <v>9.96</v>
      </c>
      <c r="CL114">
        <v>0.01</v>
      </c>
      <c r="CM114" s="2">
        <v>12.42</v>
      </c>
      <c r="CN114">
        <v>5.96</v>
      </c>
      <c r="CO114">
        <v>1.32</v>
      </c>
      <c r="CP114">
        <v>0.39</v>
      </c>
      <c r="CQ114">
        <v>1.32</v>
      </c>
      <c r="CR114">
        <v>1.84</v>
      </c>
      <c r="CS114">
        <v>0.33</v>
      </c>
      <c r="CT114">
        <v>0.44</v>
      </c>
      <c r="CU114">
        <v>0.03</v>
      </c>
      <c r="CV114">
        <v>6</v>
      </c>
      <c r="CW114" s="2">
        <v>0.16</v>
      </c>
      <c r="CX114" s="3">
        <v>0.1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1.82</v>
      </c>
      <c r="DF114" s="2">
        <v>0.01</v>
      </c>
      <c r="DG114" s="3">
        <v>-0.29</v>
      </c>
      <c r="DH114">
        <v>20731</v>
      </c>
      <c r="DI114">
        <v>5055</v>
      </c>
      <c r="DJ114" t="s">
        <v>1165</v>
      </c>
      <c r="DK114" s="2">
        <v>-97.36</v>
      </c>
      <c r="DL114">
        <v>-66.96</v>
      </c>
      <c r="DM114">
        <v>2.97</v>
      </c>
      <c r="DN114">
        <v>2139.48</v>
      </c>
      <c r="DO114">
        <v>179.58</v>
      </c>
      <c r="DP114" s="2">
        <v>1.12</v>
      </c>
      <c r="DQ114" t="s">
        <v>1166</v>
      </c>
      <c r="DR114">
        <v>6.27</v>
      </c>
      <c r="DS114">
        <v>3.78</v>
      </c>
      <c r="DT114">
        <v>1.15</v>
      </c>
      <c r="DU114">
        <v>0.01</v>
      </c>
      <c r="DV114">
        <v>87.57</v>
      </c>
      <c r="DW114" s="2" t="s">
        <v>1167</v>
      </c>
      <c r="DX114">
        <v>37.48</v>
      </c>
      <c r="DY114" s="2">
        <v>2.4</v>
      </c>
      <c r="DZ114">
        <v>1.48</v>
      </c>
      <c r="EA114" s="2">
        <v>0.02</v>
      </c>
      <c r="EB114" s="2">
        <v>185</v>
      </c>
      <c r="EC114" t="s">
        <v>202</v>
      </c>
      <c r="ED114">
        <v>300922</v>
      </c>
      <c r="EE114" t="s">
        <v>138</v>
      </c>
      <c r="EF114" t="s">
        <v>138</v>
      </c>
      <c r="EG114" t="s">
        <v>138</v>
      </c>
    </row>
    <row r="115" spans="1:137">
      <c r="A115" t="str">
        <f>"159506"</f>
        <v>159506</v>
      </c>
      <c r="B115" t="s">
        <v>1168</v>
      </c>
      <c r="C115">
        <v>-0.44</v>
      </c>
      <c r="D115">
        <v>1.346</v>
      </c>
      <c r="E115">
        <v>-0.006</v>
      </c>
      <c r="F115">
        <v>1.346</v>
      </c>
      <c r="G115">
        <v>1.347</v>
      </c>
      <c r="H115">
        <v>1058926</v>
      </c>
      <c r="I115">
        <v>3</v>
      </c>
      <c r="J115">
        <v>0.3</v>
      </c>
      <c r="K115">
        <v>4.92</v>
      </c>
      <c r="L115">
        <v>1.349</v>
      </c>
      <c r="M115">
        <v>1.351</v>
      </c>
      <c r="N115">
        <v>1.331</v>
      </c>
      <c r="O115">
        <v>1.352</v>
      </c>
      <c r="P115" s="2" t="s">
        <v>138</v>
      </c>
      <c r="Q115">
        <v>14186.45</v>
      </c>
      <c r="R115">
        <v>0.78</v>
      </c>
      <c r="S115" s="2" t="s">
        <v>1169</v>
      </c>
      <c r="T115" t="s">
        <v>1170</v>
      </c>
      <c r="U115">
        <v>1.48</v>
      </c>
      <c r="V115">
        <v>1.34</v>
      </c>
      <c r="W115">
        <v>476080</v>
      </c>
      <c r="X115">
        <v>582846</v>
      </c>
      <c r="Y115">
        <v>0.82</v>
      </c>
      <c r="Z115">
        <v>0.04</v>
      </c>
      <c r="AA115">
        <v>1396</v>
      </c>
      <c r="AB115">
        <v>5828</v>
      </c>
      <c r="AC115" t="s">
        <v>138</v>
      </c>
      <c r="AD115">
        <v>22.45</v>
      </c>
      <c r="AE115">
        <v>1.55</v>
      </c>
      <c r="AF115">
        <v>0.26</v>
      </c>
      <c r="AG115">
        <v>161.93</v>
      </c>
      <c r="AH115">
        <v>812.82</v>
      </c>
      <c r="AI115">
        <v>0.28</v>
      </c>
      <c r="AJ115">
        <v>45415.59</v>
      </c>
      <c r="AK115" t="s">
        <v>138</v>
      </c>
      <c r="AL115">
        <v>0</v>
      </c>
      <c r="AM115" t="s">
        <v>138</v>
      </c>
      <c r="AN115" t="s">
        <v>138</v>
      </c>
      <c r="AO115" t="s">
        <v>138</v>
      </c>
      <c r="AP115" t="s">
        <v>138</v>
      </c>
      <c r="AQ115" t="s">
        <v>138</v>
      </c>
      <c r="AR115" t="s">
        <v>138</v>
      </c>
      <c r="AS115" t="s">
        <v>138</v>
      </c>
      <c r="AT115" t="s">
        <v>138</v>
      </c>
      <c r="AU115" t="s">
        <v>138</v>
      </c>
      <c r="AV115" t="s">
        <v>138</v>
      </c>
      <c r="AW115" s="2" t="s">
        <v>1171</v>
      </c>
      <c r="AX115">
        <v>-1.07</v>
      </c>
      <c r="AY115">
        <v>1018</v>
      </c>
      <c r="AZ115">
        <v>-1</v>
      </c>
      <c r="BA115">
        <v>0.52</v>
      </c>
      <c r="BB115">
        <v>-4.68</v>
      </c>
      <c r="BC115">
        <v>-6.34</v>
      </c>
      <c r="BD115">
        <v>-1.97</v>
      </c>
      <c r="BE115">
        <v>1.13</v>
      </c>
      <c r="BF115">
        <v>-6.07</v>
      </c>
      <c r="BG115">
        <v>26.75</v>
      </c>
      <c r="BH115">
        <v>1.43</v>
      </c>
      <c r="BI115">
        <v>3.22</v>
      </c>
      <c r="BJ115">
        <v>78.67</v>
      </c>
      <c r="BK115">
        <v>0</v>
      </c>
      <c r="BL115" t="s">
        <v>138</v>
      </c>
      <c r="BM115" t="s">
        <v>138</v>
      </c>
      <c r="BN115" t="s">
        <v>138</v>
      </c>
      <c r="BO115" t="s">
        <v>1172</v>
      </c>
      <c r="BP115" s="2" t="s">
        <v>138</v>
      </c>
      <c r="BQ115" t="s">
        <v>138</v>
      </c>
      <c r="BR115">
        <v>0.88</v>
      </c>
      <c r="BS115">
        <v>-2.18</v>
      </c>
      <c r="BT115" t="s">
        <v>142</v>
      </c>
      <c r="BU115">
        <v>2</v>
      </c>
      <c r="BV115">
        <v>9</v>
      </c>
      <c r="BW115">
        <v>10</v>
      </c>
      <c r="BX115">
        <v>-0.22</v>
      </c>
      <c r="BY115">
        <v>-0.07</v>
      </c>
      <c r="BZ115">
        <v>-1.55</v>
      </c>
      <c r="CA115">
        <v>-0.89</v>
      </c>
      <c r="CB115">
        <v>-0.37</v>
      </c>
      <c r="CC115">
        <v>1.13</v>
      </c>
      <c r="CD115">
        <v>20260425</v>
      </c>
      <c r="CE115">
        <v>20230703</v>
      </c>
      <c r="CF115">
        <v>21.54</v>
      </c>
      <c r="CG115" t="s">
        <v>138</v>
      </c>
      <c r="CH115" t="s">
        <v>138</v>
      </c>
      <c r="CI115" t="s">
        <v>138</v>
      </c>
      <c r="CJ115" s="2">
        <v>0</v>
      </c>
      <c r="CK115">
        <v>0</v>
      </c>
      <c r="CL115" t="s">
        <v>138</v>
      </c>
      <c r="CM115" s="2">
        <v>0</v>
      </c>
      <c r="CN115">
        <v>0</v>
      </c>
      <c r="CO115">
        <v>0</v>
      </c>
      <c r="CP115">
        <v>0</v>
      </c>
      <c r="CQ115">
        <v>0</v>
      </c>
      <c r="CR115" t="s">
        <v>138</v>
      </c>
      <c r="CS115">
        <v>0</v>
      </c>
      <c r="CT115">
        <v>0</v>
      </c>
      <c r="CU115" t="s">
        <v>138</v>
      </c>
      <c r="CV115">
        <v>0</v>
      </c>
      <c r="CW115" s="2">
        <v>0</v>
      </c>
      <c r="CX115" s="3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 t="s">
        <v>138</v>
      </c>
      <c r="DE115">
        <v>0</v>
      </c>
      <c r="DF115" s="2">
        <v>0</v>
      </c>
      <c r="DG115" s="3">
        <v>0</v>
      </c>
      <c r="DH115">
        <v>0</v>
      </c>
      <c r="DI115" t="s">
        <v>138</v>
      </c>
      <c r="DJ115" t="s">
        <v>138</v>
      </c>
      <c r="DK115" s="2">
        <v>0</v>
      </c>
      <c r="DL115">
        <v>0</v>
      </c>
      <c r="DM115">
        <v>0.99</v>
      </c>
      <c r="DN115">
        <v>0</v>
      </c>
      <c r="DO115">
        <v>0</v>
      </c>
      <c r="DP115" s="2">
        <v>0</v>
      </c>
      <c r="DQ115" t="s">
        <v>680</v>
      </c>
      <c r="DR115">
        <v>1.36</v>
      </c>
      <c r="DS115">
        <v>0</v>
      </c>
      <c r="DT115">
        <v>0</v>
      </c>
      <c r="DU115">
        <v>0</v>
      </c>
      <c r="DV115" t="s">
        <v>138</v>
      </c>
      <c r="DW115" s="2" t="s">
        <v>138</v>
      </c>
      <c r="DX115" t="s">
        <v>138</v>
      </c>
      <c r="DY115" s="2" t="s">
        <v>138</v>
      </c>
      <c r="DZ115" t="s">
        <v>138</v>
      </c>
      <c r="EA115" s="2" t="s">
        <v>138</v>
      </c>
      <c r="EB115" s="2" t="s">
        <v>138</v>
      </c>
      <c r="EC115" t="s">
        <v>138</v>
      </c>
      <c r="ED115">
        <v>159506</v>
      </c>
      <c r="EE115" t="s">
        <v>138</v>
      </c>
      <c r="EF115" t="s">
        <v>138</v>
      </c>
      <c r="EG115" t="s">
        <v>138</v>
      </c>
    </row>
    <row r="116" spans="1:137">
      <c r="A116" t="str">
        <f>"000619"</f>
        <v>000619</v>
      </c>
      <c r="B116" t="s">
        <v>1173</v>
      </c>
      <c r="C116">
        <v>0.17</v>
      </c>
      <c r="D116">
        <v>5.96</v>
      </c>
      <c r="E116">
        <v>0.01</v>
      </c>
      <c r="F116">
        <v>5.96</v>
      </c>
      <c r="G116">
        <v>5.97</v>
      </c>
      <c r="H116">
        <v>73711</v>
      </c>
      <c r="I116">
        <v>61</v>
      </c>
      <c r="J116">
        <v>0.17</v>
      </c>
      <c r="K116">
        <v>2.05</v>
      </c>
      <c r="L116">
        <v>5.9</v>
      </c>
      <c r="M116">
        <v>5.97</v>
      </c>
      <c r="N116">
        <v>5.74</v>
      </c>
      <c r="O116">
        <v>5.95</v>
      </c>
      <c r="P116" s="2" t="s">
        <v>138</v>
      </c>
      <c r="Q116">
        <v>4316.79</v>
      </c>
      <c r="R116">
        <v>1.97</v>
      </c>
      <c r="S116" s="2" t="s">
        <v>1174</v>
      </c>
      <c r="T116" t="s">
        <v>441</v>
      </c>
      <c r="U116">
        <v>3.87</v>
      </c>
      <c r="V116">
        <v>5.86</v>
      </c>
      <c r="W116">
        <v>40834</v>
      </c>
      <c r="X116">
        <v>32877</v>
      </c>
      <c r="Y116">
        <v>1.24</v>
      </c>
      <c r="Z116">
        <v>0</v>
      </c>
      <c r="AA116">
        <v>34</v>
      </c>
      <c r="AB116">
        <v>345</v>
      </c>
      <c r="AC116" t="s">
        <v>138</v>
      </c>
      <c r="AD116">
        <v>-10.55</v>
      </c>
      <c r="AE116">
        <v>0.85</v>
      </c>
      <c r="AF116">
        <v>0.09</v>
      </c>
      <c r="AG116">
        <v>67.94</v>
      </c>
      <c r="AH116">
        <v>-186.2</v>
      </c>
      <c r="AI116">
        <v>-0.13</v>
      </c>
      <c r="AJ116">
        <v>4257.46</v>
      </c>
      <c r="AK116">
        <v>57.35</v>
      </c>
      <c r="AL116">
        <v>0</v>
      </c>
      <c r="AM116">
        <v>1.35</v>
      </c>
      <c r="AN116" t="s">
        <v>138</v>
      </c>
      <c r="AO116">
        <v>3.77</v>
      </c>
      <c r="AP116">
        <v>0.04</v>
      </c>
      <c r="AQ116" t="s">
        <v>138</v>
      </c>
      <c r="AR116">
        <v>4.98</v>
      </c>
      <c r="AS116" t="s">
        <v>138</v>
      </c>
      <c r="AT116" t="s">
        <v>138</v>
      </c>
      <c r="AU116">
        <v>3.6</v>
      </c>
      <c r="AV116" t="s">
        <v>1175</v>
      </c>
      <c r="AW116" s="2" t="s">
        <v>1176</v>
      </c>
      <c r="AX116">
        <v>-0.46</v>
      </c>
      <c r="AY116">
        <v>1404</v>
      </c>
      <c r="AZ116">
        <v>2</v>
      </c>
      <c r="BA116">
        <v>1.19</v>
      </c>
      <c r="BB116">
        <v>1.02</v>
      </c>
      <c r="BC116">
        <v>1.71</v>
      </c>
      <c r="BD116">
        <v>1.02</v>
      </c>
      <c r="BE116">
        <v>-0.17</v>
      </c>
      <c r="BF116">
        <v>-9.01</v>
      </c>
      <c r="BG116">
        <v>6.62</v>
      </c>
      <c r="BH116">
        <v>0</v>
      </c>
      <c r="BI116">
        <v>-4.03</v>
      </c>
      <c r="BJ116">
        <v>58.89</v>
      </c>
      <c r="BK116">
        <v>2</v>
      </c>
      <c r="BL116" t="s">
        <v>1177</v>
      </c>
      <c r="BM116">
        <v>3.08</v>
      </c>
      <c r="BN116" t="s">
        <v>1178</v>
      </c>
      <c r="BO116" t="s">
        <v>1179</v>
      </c>
      <c r="BP116" s="2" t="s">
        <v>138</v>
      </c>
      <c r="BQ116" t="s">
        <v>138</v>
      </c>
      <c r="BR116">
        <v>0.97</v>
      </c>
      <c r="BS116">
        <v>0.85</v>
      </c>
      <c r="BT116" t="s">
        <v>142</v>
      </c>
      <c r="BU116">
        <v>3</v>
      </c>
      <c r="BV116">
        <v>9</v>
      </c>
      <c r="BW116">
        <v>1</v>
      </c>
      <c r="BX116">
        <v>-0.84</v>
      </c>
      <c r="BY116">
        <v>0.34</v>
      </c>
      <c r="BZ116">
        <v>-3.53</v>
      </c>
      <c r="CA116">
        <v>-1.51</v>
      </c>
      <c r="CB116">
        <v>-0.17</v>
      </c>
      <c r="CC116">
        <v>3.83</v>
      </c>
      <c r="CD116">
        <v>20260425</v>
      </c>
      <c r="CE116">
        <v>19961023</v>
      </c>
      <c r="CF116">
        <v>4.41</v>
      </c>
      <c r="CG116" t="s">
        <v>138</v>
      </c>
      <c r="CH116" t="s">
        <v>138</v>
      </c>
      <c r="CI116" t="s">
        <v>152</v>
      </c>
      <c r="CJ116" s="2">
        <v>53.86</v>
      </c>
      <c r="CK116">
        <v>24.83</v>
      </c>
      <c r="CL116">
        <v>4.85</v>
      </c>
      <c r="CM116" s="2">
        <v>44.9</v>
      </c>
      <c r="CN116">
        <v>31.94</v>
      </c>
      <c r="CO116">
        <v>16.61</v>
      </c>
      <c r="CP116">
        <v>3.93</v>
      </c>
      <c r="CQ116">
        <v>21.79</v>
      </c>
      <c r="CR116">
        <v>6.8</v>
      </c>
      <c r="CS116">
        <v>10.41</v>
      </c>
      <c r="CT116">
        <v>10.12</v>
      </c>
      <c r="CU116">
        <v>1.54</v>
      </c>
      <c r="CV116">
        <v>8.58</v>
      </c>
      <c r="CW116" s="2">
        <v>10.26</v>
      </c>
      <c r="CX116" s="3">
        <v>9.39</v>
      </c>
      <c r="CY116">
        <v>-0.27</v>
      </c>
      <c r="CZ116">
        <v>0.01</v>
      </c>
      <c r="DA116">
        <v>-0.27</v>
      </c>
      <c r="DB116">
        <v>-0.28</v>
      </c>
      <c r="DC116">
        <v>-0.26</v>
      </c>
      <c r="DD116">
        <v>-0.28</v>
      </c>
      <c r="DE116">
        <v>9.22</v>
      </c>
      <c r="DF116" s="2">
        <v>-0.23</v>
      </c>
      <c r="DG116" s="3">
        <v>-0.01</v>
      </c>
      <c r="DH116">
        <v>25478</v>
      </c>
      <c r="DI116">
        <v>9405</v>
      </c>
      <c r="DJ116" t="s">
        <v>1112</v>
      </c>
      <c r="DK116" s="2">
        <v>-6.09</v>
      </c>
      <c r="DL116">
        <v>-0.24</v>
      </c>
      <c r="DM116">
        <v>1.06</v>
      </c>
      <c r="DN116">
        <v>-114.98</v>
      </c>
      <c r="DO116">
        <v>2.56</v>
      </c>
      <c r="DP116" s="2">
        <v>0</v>
      </c>
      <c r="DQ116" t="s">
        <v>1180</v>
      </c>
      <c r="DR116">
        <v>5.63</v>
      </c>
      <c r="DS116">
        <v>1.94</v>
      </c>
      <c r="DT116">
        <v>2.09</v>
      </c>
      <c r="DU116">
        <v>-0.05</v>
      </c>
      <c r="DV116">
        <v>50.66</v>
      </c>
      <c r="DW116" s="2" t="s">
        <v>1181</v>
      </c>
      <c r="DX116">
        <v>8.45</v>
      </c>
      <c r="DY116" s="2">
        <v>-2.65</v>
      </c>
      <c r="DZ116">
        <v>-2.74</v>
      </c>
      <c r="EA116" s="2">
        <v>0.11</v>
      </c>
      <c r="EB116" s="2">
        <v>4133</v>
      </c>
      <c r="EC116" t="s">
        <v>138</v>
      </c>
      <c r="ED116">
        <v>619</v>
      </c>
      <c r="EE116" t="s">
        <v>138</v>
      </c>
      <c r="EF116" t="s">
        <v>138</v>
      </c>
      <c r="EG116" t="s">
        <v>138</v>
      </c>
    </row>
    <row r="117" spans="1:137">
      <c r="A117" t="str">
        <f>"603810"</f>
        <v>603810</v>
      </c>
      <c r="B117" t="s">
        <v>1182</v>
      </c>
      <c r="C117">
        <v>1.48</v>
      </c>
      <c r="D117">
        <v>15.73</v>
      </c>
      <c r="E117">
        <v>0.23</v>
      </c>
      <c r="F117">
        <v>15.72</v>
      </c>
      <c r="G117">
        <v>15.73</v>
      </c>
      <c r="H117">
        <v>16991</v>
      </c>
      <c r="I117">
        <v>2</v>
      </c>
      <c r="J117">
        <v>0.25</v>
      </c>
      <c r="K117">
        <v>1.03</v>
      </c>
      <c r="L117">
        <v>15.65</v>
      </c>
      <c r="M117">
        <v>15.75</v>
      </c>
      <c r="N117">
        <v>15.22</v>
      </c>
      <c r="O117">
        <v>15.5</v>
      </c>
      <c r="P117" s="2">
        <v>46.05</v>
      </c>
      <c r="Q117">
        <v>2630.46</v>
      </c>
      <c r="R117">
        <v>1.27</v>
      </c>
      <c r="S117" s="2" t="s">
        <v>922</v>
      </c>
      <c r="T117" t="s">
        <v>305</v>
      </c>
      <c r="U117">
        <v>3.42</v>
      </c>
      <c r="V117">
        <v>15.48</v>
      </c>
      <c r="W117">
        <v>8332</v>
      </c>
      <c r="X117">
        <v>8659</v>
      </c>
      <c r="Y117">
        <v>0.96</v>
      </c>
      <c r="Z117">
        <v>0</v>
      </c>
      <c r="AA117">
        <v>29</v>
      </c>
      <c r="AB117">
        <v>27</v>
      </c>
      <c r="AC117" t="s">
        <v>138</v>
      </c>
      <c r="AD117">
        <v>-48.79</v>
      </c>
      <c r="AE117">
        <v>1.1</v>
      </c>
      <c r="AF117">
        <v>0.07</v>
      </c>
      <c r="AG117">
        <v>71.65</v>
      </c>
      <c r="AH117">
        <v>-437.76</v>
      </c>
      <c r="AI117">
        <v>-0.31</v>
      </c>
      <c r="AJ117">
        <v>3747.09</v>
      </c>
      <c r="AK117">
        <v>25.82</v>
      </c>
      <c r="AL117">
        <v>0</v>
      </c>
      <c r="AM117">
        <v>0.69</v>
      </c>
      <c r="AN117" t="s">
        <v>138</v>
      </c>
      <c r="AO117">
        <v>1.79</v>
      </c>
      <c r="AP117">
        <v>0.02</v>
      </c>
      <c r="AQ117" t="s">
        <v>138</v>
      </c>
      <c r="AR117">
        <v>2.01</v>
      </c>
      <c r="AS117" t="s">
        <v>138</v>
      </c>
      <c r="AT117" t="s">
        <v>138</v>
      </c>
      <c r="AU117">
        <v>1.65</v>
      </c>
      <c r="AV117" t="s">
        <v>1183</v>
      </c>
      <c r="AW117" s="2" t="s">
        <v>1183</v>
      </c>
      <c r="AX117">
        <v>1.22</v>
      </c>
      <c r="AY117">
        <v>916</v>
      </c>
      <c r="AZ117">
        <v>2</v>
      </c>
      <c r="BA117">
        <v>1.24</v>
      </c>
      <c r="BB117">
        <v>-0.38</v>
      </c>
      <c r="BC117">
        <v>1.35</v>
      </c>
      <c r="BD117">
        <v>-0.57</v>
      </c>
      <c r="BE117">
        <v>-1.07</v>
      </c>
      <c r="BF117">
        <v>-5.81</v>
      </c>
      <c r="BG117">
        <v>17.39</v>
      </c>
      <c r="BH117">
        <v>0.57</v>
      </c>
      <c r="BI117">
        <v>-1.5</v>
      </c>
      <c r="BJ117">
        <v>48.27</v>
      </c>
      <c r="BK117">
        <v>4</v>
      </c>
      <c r="BL117" t="s">
        <v>1184</v>
      </c>
      <c r="BM117">
        <v>1.87</v>
      </c>
      <c r="BN117" t="s">
        <v>1185</v>
      </c>
      <c r="BO117" t="s">
        <v>1186</v>
      </c>
      <c r="BP117" s="2">
        <v>89.93</v>
      </c>
      <c r="BQ117" t="s">
        <v>138</v>
      </c>
      <c r="BR117">
        <v>1.35</v>
      </c>
      <c r="BS117">
        <v>0.83</v>
      </c>
      <c r="BT117" t="s">
        <v>142</v>
      </c>
      <c r="BU117">
        <v>7</v>
      </c>
      <c r="BV117">
        <v>13</v>
      </c>
      <c r="BW117">
        <v>10</v>
      </c>
      <c r="BX117">
        <v>0.97</v>
      </c>
      <c r="BY117">
        <v>1.61</v>
      </c>
      <c r="BZ117">
        <v>-1.81</v>
      </c>
      <c r="CA117">
        <v>-0.13</v>
      </c>
      <c r="CB117">
        <v>-0.13</v>
      </c>
      <c r="CC117">
        <v>3.35</v>
      </c>
      <c r="CD117">
        <v>20260402</v>
      </c>
      <c r="CE117">
        <v>20180917</v>
      </c>
      <c r="CF117">
        <v>1.65</v>
      </c>
      <c r="CG117" t="s">
        <v>138</v>
      </c>
      <c r="CH117" t="s">
        <v>138</v>
      </c>
      <c r="CI117" t="s">
        <v>371</v>
      </c>
      <c r="CJ117" s="2">
        <v>27.42</v>
      </c>
      <c r="CK117">
        <v>16.19</v>
      </c>
      <c r="CL117">
        <v>-0.06</v>
      </c>
      <c r="CM117" s="2">
        <v>41.16</v>
      </c>
      <c r="CN117">
        <v>16.47</v>
      </c>
      <c r="CO117">
        <v>8</v>
      </c>
      <c r="CP117">
        <v>1.12</v>
      </c>
      <c r="CQ117">
        <v>6.42</v>
      </c>
      <c r="CR117">
        <v>4.15</v>
      </c>
      <c r="CS117">
        <v>2.6</v>
      </c>
      <c r="CT117">
        <v>3.03</v>
      </c>
      <c r="CU117">
        <v>0.13</v>
      </c>
      <c r="CV117">
        <v>6.82</v>
      </c>
      <c r="CW117" s="2">
        <v>9.14</v>
      </c>
      <c r="CX117" s="3">
        <v>7.75</v>
      </c>
      <c r="CY117">
        <v>0.42</v>
      </c>
      <c r="CZ117">
        <v>0.06</v>
      </c>
      <c r="DA117">
        <v>0.41</v>
      </c>
      <c r="DB117">
        <v>0.39</v>
      </c>
      <c r="DC117">
        <v>0.42</v>
      </c>
      <c r="DD117">
        <v>0.36</v>
      </c>
      <c r="DE117">
        <v>5.96</v>
      </c>
      <c r="DF117" s="2">
        <v>-1.78</v>
      </c>
      <c r="DG117" s="3">
        <v>-1.69</v>
      </c>
      <c r="DH117">
        <v>13751</v>
      </c>
      <c r="DI117">
        <v>6614</v>
      </c>
      <c r="DJ117" t="s">
        <v>1187</v>
      </c>
      <c r="DK117" s="2">
        <v>271.03</v>
      </c>
      <c r="DL117">
        <v>14.29</v>
      </c>
      <c r="DM117">
        <v>1.69</v>
      </c>
      <c r="DN117">
        <v>-14.6</v>
      </c>
      <c r="DO117">
        <v>2.85</v>
      </c>
      <c r="DP117" s="2">
        <v>0</v>
      </c>
      <c r="DQ117" t="s">
        <v>1188</v>
      </c>
      <c r="DR117">
        <v>9.28</v>
      </c>
      <c r="DS117">
        <v>4.12</v>
      </c>
      <c r="DT117">
        <v>3.61</v>
      </c>
      <c r="DU117">
        <v>-1.08</v>
      </c>
      <c r="DV117">
        <v>58.93</v>
      </c>
      <c r="DW117" s="2" t="s">
        <v>1189</v>
      </c>
      <c r="DX117">
        <v>15.22</v>
      </c>
      <c r="DY117" s="2">
        <v>4.59</v>
      </c>
      <c r="DZ117">
        <v>4.32</v>
      </c>
      <c r="EA117" s="2">
        <v>0.35</v>
      </c>
      <c r="EB117" s="2">
        <v>1127</v>
      </c>
      <c r="EC117" t="s">
        <v>138</v>
      </c>
      <c r="ED117">
        <v>603810</v>
      </c>
      <c r="EE117" t="s">
        <v>138</v>
      </c>
      <c r="EF117" t="s">
        <v>138</v>
      </c>
      <c r="EG117" t="s">
        <v>138</v>
      </c>
    </row>
    <row r="118" spans="1:137">
      <c r="A118" t="str">
        <f>"08095"</f>
        <v>08095</v>
      </c>
      <c r="B118" t="s">
        <v>1190</v>
      </c>
      <c r="C118">
        <v>-1.06</v>
      </c>
      <c r="D118">
        <v>0.93</v>
      </c>
      <c r="E118">
        <v>-0.01</v>
      </c>
      <c r="F118">
        <v>0.93</v>
      </c>
      <c r="G118">
        <v>0.96</v>
      </c>
      <c r="H118">
        <v>146000</v>
      </c>
      <c r="I118">
        <v>4000</v>
      </c>
      <c r="J118">
        <v>0</v>
      </c>
      <c r="K118">
        <v>0.02</v>
      </c>
      <c r="L118">
        <v>0.94</v>
      </c>
      <c r="M118">
        <v>0.95</v>
      </c>
      <c r="N118">
        <v>0.93</v>
      </c>
      <c r="O118">
        <v>0.94</v>
      </c>
      <c r="P118" s="2" t="s">
        <v>138</v>
      </c>
      <c r="Q118">
        <v>13.81</v>
      </c>
      <c r="R118">
        <v>0.14</v>
      </c>
      <c r="S118" s="2" t="s">
        <v>1191</v>
      </c>
      <c r="U118">
        <v>2.13</v>
      </c>
      <c r="V118">
        <v>0.946</v>
      </c>
      <c r="W118">
        <v>146000</v>
      </c>
      <c r="X118">
        <v>0</v>
      </c>
      <c r="Y118" t="s">
        <v>138</v>
      </c>
      <c r="Z118">
        <v>0</v>
      </c>
      <c r="AA118">
        <v>33000</v>
      </c>
      <c r="AB118">
        <v>62000</v>
      </c>
      <c r="AC118" t="s">
        <v>138</v>
      </c>
      <c r="AD118">
        <v>0</v>
      </c>
      <c r="AE118">
        <v>0</v>
      </c>
      <c r="AF118">
        <v>0</v>
      </c>
      <c r="AG118">
        <v>0</v>
      </c>
      <c r="AH118" t="s">
        <v>138</v>
      </c>
      <c r="AI118" t="s">
        <v>138</v>
      </c>
      <c r="AJ118" t="s">
        <v>138</v>
      </c>
      <c r="AK118" t="s">
        <v>138</v>
      </c>
      <c r="AL118" t="s">
        <v>138</v>
      </c>
      <c r="AM118" t="s">
        <v>138</v>
      </c>
      <c r="AN118" t="s">
        <v>138</v>
      </c>
      <c r="AO118" t="s">
        <v>138</v>
      </c>
      <c r="AP118" t="s">
        <v>138</v>
      </c>
      <c r="AQ118" t="s">
        <v>138</v>
      </c>
      <c r="AR118" t="s">
        <v>138</v>
      </c>
      <c r="AS118" t="s">
        <v>138</v>
      </c>
      <c r="AT118" t="s">
        <v>138</v>
      </c>
      <c r="AU118" t="s">
        <v>138</v>
      </c>
      <c r="AV118" t="s">
        <v>1192</v>
      </c>
      <c r="AW118" s="2" t="s">
        <v>1193</v>
      </c>
      <c r="AX118">
        <v>-1.33</v>
      </c>
      <c r="AY118">
        <v>12</v>
      </c>
      <c r="AZ118" t="s">
        <v>138</v>
      </c>
      <c r="BA118" t="s">
        <v>138</v>
      </c>
      <c r="BB118">
        <v>0</v>
      </c>
      <c r="BC118" t="s">
        <v>138</v>
      </c>
      <c r="BD118" t="s">
        <v>138</v>
      </c>
      <c r="BE118" t="s">
        <v>138</v>
      </c>
      <c r="BF118" t="s">
        <v>138</v>
      </c>
      <c r="BG118" t="s">
        <v>138</v>
      </c>
      <c r="BH118" t="s">
        <v>138</v>
      </c>
      <c r="BI118">
        <v>-18.42</v>
      </c>
      <c r="BJ118">
        <v>217.31</v>
      </c>
      <c r="BK118">
        <v>0</v>
      </c>
      <c r="BL118" t="s">
        <v>138</v>
      </c>
      <c r="BM118" t="s">
        <v>138</v>
      </c>
      <c r="BN118" t="s">
        <v>138</v>
      </c>
      <c r="BO118" t="s">
        <v>1194</v>
      </c>
      <c r="BP118" s="2">
        <v>7.75</v>
      </c>
      <c r="BQ118">
        <v>7.75</v>
      </c>
      <c r="BR118">
        <v>0</v>
      </c>
      <c r="BS118" t="s">
        <v>138</v>
      </c>
      <c r="BT118" t="s">
        <v>142</v>
      </c>
      <c r="BX118">
        <v>0</v>
      </c>
      <c r="BY118">
        <v>1.06</v>
      </c>
      <c r="BZ118">
        <v>-1.06</v>
      </c>
      <c r="CA118">
        <v>0.64</v>
      </c>
      <c r="CB118">
        <v>-2.11</v>
      </c>
      <c r="CC118">
        <v>0</v>
      </c>
      <c r="CD118">
        <v>20251231</v>
      </c>
      <c r="CE118">
        <v>20000727</v>
      </c>
      <c r="CF118">
        <v>15.14</v>
      </c>
      <c r="CG118" t="s">
        <v>138</v>
      </c>
      <c r="CH118">
        <v>8.14</v>
      </c>
      <c r="CI118" t="s">
        <v>138</v>
      </c>
      <c r="CJ118" s="2">
        <v>55.53</v>
      </c>
      <c r="CK118">
        <v>40.24</v>
      </c>
      <c r="CL118">
        <v>1.14</v>
      </c>
      <c r="CM118" s="2">
        <v>25.47</v>
      </c>
      <c r="CN118">
        <v>0</v>
      </c>
      <c r="CO118">
        <v>0</v>
      </c>
      <c r="CP118">
        <v>0</v>
      </c>
      <c r="CQ118">
        <v>0</v>
      </c>
      <c r="CR118" t="s">
        <v>138</v>
      </c>
      <c r="CS118">
        <v>0</v>
      </c>
      <c r="CT118">
        <v>0</v>
      </c>
      <c r="CU118" t="s">
        <v>138</v>
      </c>
      <c r="CV118">
        <v>0</v>
      </c>
      <c r="CW118" s="2">
        <v>5.92</v>
      </c>
      <c r="CX118" s="3">
        <v>0</v>
      </c>
      <c r="CY118">
        <v>0</v>
      </c>
      <c r="CZ118">
        <v>0</v>
      </c>
      <c r="DA118">
        <v>0</v>
      </c>
      <c r="DB118">
        <v>0</v>
      </c>
      <c r="DC118">
        <v>1.66</v>
      </c>
      <c r="DD118" t="s">
        <v>138</v>
      </c>
      <c r="DE118">
        <v>0</v>
      </c>
      <c r="DF118" s="2">
        <v>0</v>
      </c>
      <c r="DG118" s="3">
        <v>0</v>
      </c>
      <c r="DH118">
        <v>0</v>
      </c>
      <c r="DI118" t="s">
        <v>138</v>
      </c>
      <c r="DJ118" t="s">
        <v>138</v>
      </c>
      <c r="DK118" s="2">
        <v>0</v>
      </c>
      <c r="DL118">
        <v>0</v>
      </c>
      <c r="DM118">
        <v>0.32</v>
      </c>
      <c r="DN118">
        <v>0</v>
      </c>
      <c r="DO118">
        <v>2.38</v>
      </c>
      <c r="DP118" s="2">
        <v>0</v>
      </c>
      <c r="DQ118">
        <v>0.122</v>
      </c>
      <c r="DR118">
        <v>2.94</v>
      </c>
      <c r="DS118">
        <v>0</v>
      </c>
      <c r="DT118">
        <v>0</v>
      </c>
      <c r="DU118">
        <v>0</v>
      </c>
      <c r="DV118">
        <v>73.99</v>
      </c>
      <c r="DW118" s="2">
        <v>4.12</v>
      </c>
      <c r="DX118" t="s">
        <v>138</v>
      </c>
      <c r="DY118" s="2">
        <v>0</v>
      </c>
      <c r="DZ118">
        <v>28.04</v>
      </c>
      <c r="EA118" s="2" t="s">
        <v>138</v>
      </c>
      <c r="EB118" s="2" t="s">
        <v>138</v>
      </c>
      <c r="EC118" t="s">
        <v>138</v>
      </c>
      <c r="ED118">
        <v>8095</v>
      </c>
      <c r="EE118">
        <v>20260424</v>
      </c>
      <c r="EF118">
        <v>0.97</v>
      </c>
      <c r="EG118">
        <v>-4.12</v>
      </c>
    </row>
    <row r="119" spans="1:137">
      <c r="A119" t="str">
        <f>"561300"</f>
        <v>561300</v>
      </c>
      <c r="B119" t="s">
        <v>1195</v>
      </c>
      <c r="C119">
        <v>0.39</v>
      </c>
      <c r="D119">
        <v>1.025</v>
      </c>
      <c r="E119">
        <v>0.004</v>
      </c>
      <c r="F119">
        <v>1.023</v>
      </c>
      <c r="G119">
        <v>1.024</v>
      </c>
      <c r="H119">
        <v>184041</v>
      </c>
      <c r="I119">
        <v>136</v>
      </c>
      <c r="J119">
        <v>0.29</v>
      </c>
      <c r="K119">
        <v>3.29</v>
      </c>
      <c r="L119">
        <v>1.02</v>
      </c>
      <c r="M119">
        <v>1.026</v>
      </c>
      <c r="N119">
        <v>1.015</v>
      </c>
      <c r="O119">
        <v>1.021</v>
      </c>
      <c r="P119" s="2" t="s">
        <v>138</v>
      </c>
      <c r="Q119">
        <v>1882.76</v>
      </c>
      <c r="R119">
        <v>1.7</v>
      </c>
      <c r="S119" s="2" t="s">
        <v>1196</v>
      </c>
      <c r="T119" t="s">
        <v>849</v>
      </c>
      <c r="U119">
        <v>1.08</v>
      </c>
      <c r="V119">
        <v>1.023</v>
      </c>
      <c r="W119">
        <v>62282</v>
      </c>
      <c r="X119">
        <v>121759</v>
      </c>
      <c r="Y119">
        <v>0.51</v>
      </c>
      <c r="Z119">
        <v>0.34</v>
      </c>
      <c r="AA119">
        <v>10135</v>
      </c>
      <c r="AB119">
        <v>1054</v>
      </c>
      <c r="AC119" t="s">
        <v>138</v>
      </c>
      <c r="AD119">
        <v>13.76</v>
      </c>
      <c r="AE119">
        <v>0.06</v>
      </c>
      <c r="AF119">
        <v>0.01</v>
      </c>
      <c r="AG119">
        <v>1.39</v>
      </c>
      <c r="AH119">
        <v>21.84</v>
      </c>
      <c r="AI119">
        <v>0.04</v>
      </c>
      <c r="AJ119">
        <v>2292.9</v>
      </c>
      <c r="AK119" t="s">
        <v>138</v>
      </c>
      <c r="AL119">
        <v>0</v>
      </c>
      <c r="AM119" t="s">
        <v>138</v>
      </c>
      <c r="AN119" t="s">
        <v>138</v>
      </c>
      <c r="AO119" t="s">
        <v>138</v>
      </c>
      <c r="AP119" t="s">
        <v>138</v>
      </c>
      <c r="AQ119" t="s">
        <v>138</v>
      </c>
      <c r="AR119" t="s">
        <v>138</v>
      </c>
      <c r="AS119" t="s">
        <v>138</v>
      </c>
      <c r="AT119" t="s">
        <v>138</v>
      </c>
      <c r="AU119" t="s">
        <v>138</v>
      </c>
      <c r="AV119" t="s">
        <v>138</v>
      </c>
      <c r="AW119" s="2" t="s">
        <v>1197</v>
      </c>
      <c r="AX119">
        <v>0.12</v>
      </c>
      <c r="AY119">
        <v>204</v>
      </c>
      <c r="AZ119">
        <v>1</v>
      </c>
      <c r="BA119">
        <v>-0.29</v>
      </c>
      <c r="BB119">
        <v>-0.39</v>
      </c>
      <c r="BC119">
        <v>0.29</v>
      </c>
      <c r="BD119">
        <v>2.7</v>
      </c>
      <c r="BE119">
        <v>4.7</v>
      </c>
      <c r="BF119">
        <v>0.78</v>
      </c>
      <c r="BG119">
        <v>28.13</v>
      </c>
      <c r="BH119">
        <v>5.78</v>
      </c>
      <c r="BI119">
        <v>3.01</v>
      </c>
      <c r="BJ119">
        <v>30.65</v>
      </c>
      <c r="BK119">
        <v>0</v>
      </c>
      <c r="BL119" t="s">
        <v>138</v>
      </c>
      <c r="BM119" t="s">
        <v>138</v>
      </c>
      <c r="BN119" t="s">
        <v>138</v>
      </c>
      <c r="BO119" t="s">
        <v>1198</v>
      </c>
      <c r="BP119" s="2" t="s">
        <v>138</v>
      </c>
      <c r="BQ119" t="s">
        <v>138</v>
      </c>
      <c r="BR119">
        <v>1.02</v>
      </c>
      <c r="BS119">
        <v>0</v>
      </c>
      <c r="BT119" t="s">
        <v>175</v>
      </c>
      <c r="BU119">
        <v>3</v>
      </c>
      <c r="BV119">
        <v>5</v>
      </c>
      <c r="BW119">
        <v>8</v>
      </c>
      <c r="BX119">
        <v>-0.1</v>
      </c>
      <c r="BY119">
        <v>0.49</v>
      </c>
      <c r="BZ119">
        <v>-0.59</v>
      </c>
      <c r="CA119">
        <v>0.2</v>
      </c>
      <c r="CB119">
        <v>-0.1</v>
      </c>
      <c r="CC119">
        <v>0.99</v>
      </c>
      <c r="CD119">
        <v>20260425</v>
      </c>
      <c r="CE119">
        <v>20211210</v>
      </c>
      <c r="CF119">
        <v>5.6</v>
      </c>
      <c r="CG119" t="s">
        <v>138</v>
      </c>
      <c r="CH119" t="s">
        <v>138</v>
      </c>
      <c r="CI119" t="s">
        <v>138</v>
      </c>
      <c r="CJ119" s="2">
        <v>0</v>
      </c>
      <c r="CK119">
        <v>0</v>
      </c>
      <c r="CL119" t="s">
        <v>138</v>
      </c>
      <c r="CM119" s="2">
        <v>0</v>
      </c>
      <c r="CN119">
        <v>0</v>
      </c>
      <c r="CO119">
        <v>0</v>
      </c>
      <c r="CP119">
        <v>0</v>
      </c>
      <c r="CQ119">
        <v>0</v>
      </c>
      <c r="CR119" t="s">
        <v>138</v>
      </c>
      <c r="CS119">
        <v>0</v>
      </c>
      <c r="CT119">
        <v>0</v>
      </c>
      <c r="CU119" t="s">
        <v>138</v>
      </c>
      <c r="CV119">
        <v>0</v>
      </c>
      <c r="CW119" s="2">
        <v>0</v>
      </c>
      <c r="CX119" s="3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 t="s">
        <v>138</v>
      </c>
      <c r="DE119">
        <v>0</v>
      </c>
      <c r="DF119" s="2">
        <v>0</v>
      </c>
      <c r="DG119" s="3">
        <v>0</v>
      </c>
      <c r="DH119">
        <v>0</v>
      </c>
      <c r="DI119" t="s">
        <v>138</v>
      </c>
      <c r="DJ119" t="s">
        <v>138</v>
      </c>
      <c r="DK119" s="2">
        <v>0</v>
      </c>
      <c r="DL119">
        <v>0</v>
      </c>
      <c r="DM119">
        <v>1</v>
      </c>
      <c r="DN119">
        <v>0</v>
      </c>
      <c r="DO119">
        <v>0</v>
      </c>
      <c r="DP119" s="2">
        <v>0</v>
      </c>
      <c r="DQ119" t="s">
        <v>680</v>
      </c>
      <c r="DR119">
        <v>1.02</v>
      </c>
      <c r="DS119">
        <v>0</v>
      </c>
      <c r="DT119">
        <v>0</v>
      </c>
      <c r="DU119">
        <v>0</v>
      </c>
      <c r="DV119" t="s">
        <v>138</v>
      </c>
      <c r="DW119" s="2" t="s">
        <v>138</v>
      </c>
      <c r="DX119" t="s">
        <v>138</v>
      </c>
      <c r="DY119" s="2" t="s">
        <v>138</v>
      </c>
      <c r="DZ119" t="s">
        <v>138</v>
      </c>
      <c r="EA119" s="2" t="s">
        <v>138</v>
      </c>
      <c r="EB119" s="2" t="s">
        <v>138</v>
      </c>
      <c r="EC119" t="s">
        <v>138</v>
      </c>
      <c r="ED119">
        <v>561300</v>
      </c>
      <c r="EE119" t="s">
        <v>138</v>
      </c>
      <c r="EF119" t="s">
        <v>138</v>
      </c>
      <c r="EG119" t="s">
        <v>138</v>
      </c>
    </row>
    <row r="120" spans="1:137">
      <c r="A120" t="str">
        <f>"159337"</f>
        <v>159337</v>
      </c>
      <c r="B120" t="s">
        <v>1199</v>
      </c>
      <c r="C120">
        <v>0.81</v>
      </c>
      <c r="D120">
        <v>1.865</v>
      </c>
      <c r="E120">
        <v>0.015</v>
      </c>
      <c r="F120">
        <v>1.865</v>
      </c>
      <c r="G120">
        <v>1.867</v>
      </c>
      <c r="H120">
        <v>44543</v>
      </c>
      <c r="I120">
        <v>1</v>
      </c>
      <c r="J120">
        <v>0.11</v>
      </c>
      <c r="K120">
        <v>1.64</v>
      </c>
      <c r="L120">
        <v>1.85</v>
      </c>
      <c r="M120">
        <v>1.87</v>
      </c>
      <c r="N120">
        <v>1.846</v>
      </c>
      <c r="O120">
        <v>1.85</v>
      </c>
      <c r="P120" s="2" t="s">
        <v>138</v>
      </c>
      <c r="Q120">
        <v>828.47</v>
      </c>
      <c r="R120">
        <v>1.02</v>
      </c>
      <c r="S120" s="2" t="s">
        <v>1200</v>
      </c>
      <c r="T120" t="s">
        <v>1201</v>
      </c>
      <c r="U120">
        <v>1.3</v>
      </c>
      <c r="V120">
        <v>1.86</v>
      </c>
      <c r="W120">
        <v>20909</v>
      </c>
      <c r="X120">
        <v>23634</v>
      </c>
      <c r="Y120">
        <v>0.88</v>
      </c>
      <c r="Z120">
        <v>-0.34</v>
      </c>
      <c r="AA120">
        <v>3990</v>
      </c>
      <c r="AB120">
        <v>1626</v>
      </c>
      <c r="AC120" t="s">
        <v>138</v>
      </c>
      <c r="AD120">
        <v>-10.52</v>
      </c>
      <c r="AE120">
        <v>0.69</v>
      </c>
      <c r="AF120">
        <v>0.04</v>
      </c>
      <c r="AG120">
        <v>3.9</v>
      </c>
      <c r="AH120">
        <v>-37.96</v>
      </c>
      <c r="AI120">
        <v>-0.07</v>
      </c>
      <c r="AJ120">
        <v>1141.83</v>
      </c>
      <c r="AK120" t="s">
        <v>138</v>
      </c>
      <c r="AL120">
        <v>0</v>
      </c>
      <c r="AM120" t="s">
        <v>138</v>
      </c>
      <c r="AN120" t="s">
        <v>138</v>
      </c>
      <c r="AO120" t="s">
        <v>138</v>
      </c>
      <c r="AP120" t="s">
        <v>138</v>
      </c>
      <c r="AQ120" t="s">
        <v>138</v>
      </c>
      <c r="AR120" t="s">
        <v>138</v>
      </c>
      <c r="AS120" t="s">
        <v>138</v>
      </c>
      <c r="AT120" t="s">
        <v>138</v>
      </c>
      <c r="AU120" t="s">
        <v>138</v>
      </c>
      <c r="AV120" t="s">
        <v>138</v>
      </c>
      <c r="AW120" s="2" t="s">
        <v>1202</v>
      </c>
      <c r="AX120">
        <v>0.19</v>
      </c>
      <c r="AY120">
        <v>398</v>
      </c>
      <c r="AZ120">
        <v>1</v>
      </c>
      <c r="BA120">
        <v>-0.64</v>
      </c>
      <c r="BB120">
        <v>-0.8</v>
      </c>
      <c r="BC120">
        <v>0.38</v>
      </c>
      <c r="BD120">
        <v>4.48</v>
      </c>
      <c r="BE120">
        <v>7.74</v>
      </c>
      <c r="BF120">
        <v>-0.74</v>
      </c>
      <c r="BG120">
        <v>50.89</v>
      </c>
      <c r="BH120">
        <v>9.19</v>
      </c>
      <c r="BI120">
        <v>11.48</v>
      </c>
      <c r="BJ120">
        <v>58.88</v>
      </c>
      <c r="BK120">
        <v>0</v>
      </c>
      <c r="BL120" t="s">
        <v>138</v>
      </c>
      <c r="BM120" t="s">
        <v>138</v>
      </c>
      <c r="BN120" t="s">
        <v>138</v>
      </c>
      <c r="BO120" t="s">
        <v>1179</v>
      </c>
      <c r="BP120" s="2" t="s">
        <v>138</v>
      </c>
      <c r="BQ120" t="s">
        <v>138</v>
      </c>
      <c r="BR120">
        <v>1.06</v>
      </c>
      <c r="BS120">
        <v>0.16</v>
      </c>
      <c r="BT120" t="s">
        <v>142</v>
      </c>
      <c r="BU120">
        <v>5</v>
      </c>
      <c r="BV120">
        <v>10</v>
      </c>
      <c r="BW120">
        <v>12</v>
      </c>
      <c r="BX120">
        <v>0</v>
      </c>
      <c r="BY120">
        <v>1.08</v>
      </c>
      <c r="BZ120">
        <v>-0.22</v>
      </c>
      <c r="CA120">
        <v>0.54</v>
      </c>
      <c r="CB120">
        <v>-0.27</v>
      </c>
      <c r="CC120">
        <v>1.03</v>
      </c>
      <c r="CD120">
        <v>20260424</v>
      </c>
      <c r="CE120">
        <v>20240920</v>
      </c>
      <c r="CF120">
        <v>2.72</v>
      </c>
      <c r="CG120" t="s">
        <v>138</v>
      </c>
      <c r="CH120" t="s">
        <v>138</v>
      </c>
      <c r="CI120" t="s">
        <v>138</v>
      </c>
      <c r="CJ120" s="2">
        <v>0</v>
      </c>
      <c r="CK120">
        <v>0</v>
      </c>
      <c r="CL120" t="s">
        <v>138</v>
      </c>
      <c r="CM120" s="2">
        <v>0</v>
      </c>
      <c r="CN120">
        <v>0</v>
      </c>
      <c r="CO120">
        <v>0</v>
      </c>
      <c r="CP120">
        <v>0</v>
      </c>
      <c r="CQ120">
        <v>0</v>
      </c>
      <c r="CR120" t="s">
        <v>138</v>
      </c>
      <c r="CS120">
        <v>0</v>
      </c>
      <c r="CT120">
        <v>0</v>
      </c>
      <c r="CU120" t="s">
        <v>138</v>
      </c>
      <c r="CV120">
        <v>0</v>
      </c>
      <c r="CW120" s="2">
        <v>0</v>
      </c>
      <c r="CX120" s="3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 t="s">
        <v>138</v>
      </c>
      <c r="DE120">
        <v>0</v>
      </c>
      <c r="DF120" s="2">
        <v>0</v>
      </c>
      <c r="DG120" s="3">
        <v>0</v>
      </c>
      <c r="DH120">
        <v>0</v>
      </c>
      <c r="DI120" t="s">
        <v>138</v>
      </c>
      <c r="DJ120" t="s">
        <v>138</v>
      </c>
      <c r="DK120" s="2">
        <v>0</v>
      </c>
      <c r="DL120">
        <v>0</v>
      </c>
      <c r="DM120">
        <v>1.01</v>
      </c>
      <c r="DN120">
        <v>0</v>
      </c>
      <c r="DO120">
        <v>0</v>
      </c>
      <c r="DP120" s="2">
        <v>0</v>
      </c>
      <c r="DQ120" t="s">
        <v>680</v>
      </c>
      <c r="DR120">
        <v>1.85</v>
      </c>
      <c r="DS120">
        <v>0</v>
      </c>
      <c r="DT120">
        <v>0</v>
      </c>
      <c r="DU120">
        <v>0</v>
      </c>
      <c r="DV120" t="s">
        <v>138</v>
      </c>
      <c r="DW120" s="2" t="s">
        <v>138</v>
      </c>
      <c r="DX120" t="s">
        <v>138</v>
      </c>
      <c r="DY120" s="2" t="s">
        <v>138</v>
      </c>
      <c r="DZ120" t="s">
        <v>138</v>
      </c>
      <c r="EA120" s="2" t="s">
        <v>138</v>
      </c>
      <c r="EB120" s="2" t="s">
        <v>138</v>
      </c>
      <c r="EC120" t="s">
        <v>138</v>
      </c>
      <c r="ED120">
        <v>159337</v>
      </c>
      <c r="EE120" t="s">
        <v>138</v>
      </c>
      <c r="EF120" t="s">
        <v>138</v>
      </c>
      <c r="EG120" t="s">
        <v>138</v>
      </c>
    </row>
    <row r="121" spans="1:137">
      <c r="A121" t="str">
        <f>"517800"</f>
        <v>517800</v>
      </c>
      <c r="B121" t="s">
        <v>1203</v>
      </c>
      <c r="C121">
        <v>0.97</v>
      </c>
      <c r="D121">
        <v>1.04</v>
      </c>
      <c r="E121">
        <v>0.01</v>
      </c>
      <c r="F121">
        <v>1.039</v>
      </c>
      <c r="G121">
        <v>1.04</v>
      </c>
      <c r="H121">
        <v>57997</v>
      </c>
      <c r="I121">
        <v>104</v>
      </c>
      <c r="J121">
        <v>0.1</v>
      </c>
      <c r="K121">
        <v>1.47</v>
      </c>
      <c r="L121">
        <v>1.03</v>
      </c>
      <c r="M121">
        <v>1.042</v>
      </c>
      <c r="N121">
        <v>1.026</v>
      </c>
      <c r="O121">
        <v>1.03</v>
      </c>
      <c r="P121" s="2" t="s">
        <v>138</v>
      </c>
      <c r="Q121">
        <v>601.94</v>
      </c>
      <c r="R121">
        <v>0.87</v>
      </c>
      <c r="S121" s="2" t="s">
        <v>1204</v>
      </c>
      <c r="T121" t="s">
        <v>1205</v>
      </c>
      <c r="U121">
        <v>1.55</v>
      </c>
      <c r="V121">
        <v>1.038</v>
      </c>
      <c r="W121">
        <v>27052</v>
      </c>
      <c r="X121">
        <v>30945</v>
      </c>
      <c r="Y121">
        <v>0.87</v>
      </c>
      <c r="Z121">
        <v>-0.33</v>
      </c>
      <c r="AA121">
        <v>1342</v>
      </c>
      <c r="AB121">
        <v>405</v>
      </c>
      <c r="AC121" t="s">
        <v>138</v>
      </c>
      <c r="AD121">
        <v>5.29</v>
      </c>
      <c r="AE121">
        <v>0.3</v>
      </c>
      <c r="AF121">
        <v>0.02</v>
      </c>
      <c r="AG121">
        <v>1.3</v>
      </c>
      <c r="AH121">
        <v>144.44</v>
      </c>
      <c r="AI121">
        <v>0.35</v>
      </c>
      <c r="AJ121">
        <v>825.24</v>
      </c>
      <c r="AK121" t="s">
        <v>138</v>
      </c>
      <c r="AL121">
        <v>0</v>
      </c>
      <c r="AM121" t="s">
        <v>138</v>
      </c>
      <c r="AN121" t="s">
        <v>138</v>
      </c>
      <c r="AO121" t="s">
        <v>138</v>
      </c>
      <c r="AP121" t="s">
        <v>138</v>
      </c>
      <c r="AQ121" t="s">
        <v>138</v>
      </c>
      <c r="AR121" t="s">
        <v>138</v>
      </c>
      <c r="AS121" t="s">
        <v>138</v>
      </c>
      <c r="AT121" t="s">
        <v>138</v>
      </c>
      <c r="AU121" t="s">
        <v>138</v>
      </c>
      <c r="AV121" t="s">
        <v>138</v>
      </c>
      <c r="AW121" s="2" t="s">
        <v>1206</v>
      </c>
      <c r="AX121">
        <v>0.7</v>
      </c>
      <c r="AY121">
        <v>243</v>
      </c>
      <c r="AZ121">
        <v>1</v>
      </c>
      <c r="BA121">
        <v>-0.39</v>
      </c>
      <c r="BB121">
        <v>-0.58</v>
      </c>
      <c r="BC121">
        <v>-0.66</v>
      </c>
      <c r="BD121">
        <v>5.69</v>
      </c>
      <c r="BE121">
        <v>11.35</v>
      </c>
      <c r="BF121">
        <v>-9.41</v>
      </c>
      <c r="BG121">
        <v>45.66</v>
      </c>
      <c r="BH121">
        <v>15.17</v>
      </c>
      <c r="BI121">
        <v>-1.23</v>
      </c>
      <c r="BJ121">
        <v>74.86</v>
      </c>
      <c r="BK121">
        <v>0</v>
      </c>
      <c r="BL121" t="s">
        <v>138</v>
      </c>
      <c r="BM121" t="s">
        <v>138</v>
      </c>
      <c r="BN121" t="s">
        <v>138</v>
      </c>
      <c r="BO121" t="s">
        <v>1179</v>
      </c>
      <c r="BP121" s="2" t="s">
        <v>138</v>
      </c>
      <c r="BQ121" t="s">
        <v>138</v>
      </c>
      <c r="BR121">
        <v>1.42</v>
      </c>
      <c r="BS121">
        <v>0.19</v>
      </c>
      <c r="BT121" t="s">
        <v>142</v>
      </c>
      <c r="BU121">
        <v>11</v>
      </c>
      <c r="BV121">
        <v>1</v>
      </c>
      <c r="BW121">
        <v>10</v>
      </c>
      <c r="BX121">
        <v>0</v>
      </c>
      <c r="BY121">
        <v>1.17</v>
      </c>
      <c r="BZ121">
        <v>-0.39</v>
      </c>
      <c r="CA121">
        <v>0.78</v>
      </c>
      <c r="CB121">
        <v>-0.19</v>
      </c>
      <c r="CC121">
        <v>1.36</v>
      </c>
      <c r="CD121">
        <v>20260425</v>
      </c>
      <c r="CE121">
        <v>20210826</v>
      </c>
      <c r="CF121">
        <v>3.95</v>
      </c>
      <c r="CG121" t="s">
        <v>138</v>
      </c>
      <c r="CH121" t="s">
        <v>138</v>
      </c>
      <c r="CI121" t="s">
        <v>138</v>
      </c>
      <c r="CJ121" s="2">
        <v>0</v>
      </c>
      <c r="CK121">
        <v>0</v>
      </c>
      <c r="CL121" t="s">
        <v>138</v>
      </c>
      <c r="CM121" s="2">
        <v>0</v>
      </c>
      <c r="CN121">
        <v>0</v>
      </c>
      <c r="CO121">
        <v>0</v>
      </c>
      <c r="CP121">
        <v>0</v>
      </c>
      <c r="CQ121">
        <v>0</v>
      </c>
      <c r="CR121" t="s">
        <v>138</v>
      </c>
      <c r="CS121">
        <v>0</v>
      </c>
      <c r="CT121">
        <v>0</v>
      </c>
      <c r="CU121" t="s">
        <v>138</v>
      </c>
      <c r="CV121">
        <v>0</v>
      </c>
      <c r="CW121" s="2">
        <v>0</v>
      </c>
      <c r="CX121" s="3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 t="s">
        <v>138</v>
      </c>
      <c r="DE121">
        <v>0</v>
      </c>
      <c r="DF121" s="2">
        <v>0</v>
      </c>
      <c r="DG121" s="3">
        <v>0</v>
      </c>
      <c r="DH121">
        <v>0</v>
      </c>
      <c r="DI121" t="s">
        <v>138</v>
      </c>
      <c r="DJ121" t="s">
        <v>138</v>
      </c>
      <c r="DK121" s="2">
        <v>0</v>
      </c>
      <c r="DL121">
        <v>0</v>
      </c>
      <c r="DM121">
        <v>1</v>
      </c>
      <c r="DN121">
        <v>0</v>
      </c>
      <c r="DO121">
        <v>0</v>
      </c>
      <c r="DP121" s="2">
        <v>0</v>
      </c>
      <c r="DQ121" t="s">
        <v>680</v>
      </c>
      <c r="DR121">
        <v>1.04</v>
      </c>
      <c r="DS121">
        <v>0</v>
      </c>
      <c r="DT121">
        <v>0</v>
      </c>
      <c r="DU121">
        <v>0</v>
      </c>
      <c r="DV121" t="s">
        <v>138</v>
      </c>
      <c r="DW121" s="2" t="s">
        <v>138</v>
      </c>
      <c r="DX121" t="s">
        <v>138</v>
      </c>
      <c r="DY121" s="2" t="s">
        <v>138</v>
      </c>
      <c r="DZ121" t="s">
        <v>138</v>
      </c>
      <c r="EA121" s="2" t="s">
        <v>138</v>
      </c>
      <c r="EB121" s="2" t="s">
        <v>138</v>
      </c>
      <c r="EC121" t="s">
        <v>138</v>
      </c>
      <c r="ED121">
        <v>517800</v>
      </c>
      <c r="EE121" t="s">
        <v>138</v>
      </c>
      <c r="EF121" t="s">
        <v>138</v>
      </c>
      <c r="EG121" t="s">
        <v>138</v>
      </c>
    </row>
    <row r="122" spans="1:137">
      <c r="A122" t="str">
        <f>"127110"</f>
        <v>127110</v>
      </c>
      <c r="B122" t="s">
        <v>1207</v>
      </c>
      <c r="C122">
        <v>0.65</v>
      </c>
      <c r="D122">
        <v>156.01</v>
      </c>
      <c r="E122">
        <v>1.01</v>
      </c>
      <c r="F122">
        <v>156.009</v>
      </c>
      <c r="G122">
        <v>156.07</v>
      </c>
      <c r="H122">
        <v>37295</v>
      </c>
      <c r="I122">
        <v>2</v>
      </c>
      <c r="J122">
        <v>0</v>
      </c>
      <c r="K122">
        <v>0.76</v>
      </c>
      <c r="L122">
        <v>155.7</v>
      </c>
      <c r="M122">
        <v>156.6</v>
      </c>
      <c r="N122">
        <v>154.05</v>
      </c>
      <c r="O122">
        <v>155</v>
      </c>
      <c r="P122" s="2" t="s">
        <v>138</v>
      </c>
      <c r="Q122">
        <v>5816.03</v>
      </c>
      <c r="R122">
        <v>0.81</v>
      </c>
      <c r="S122" s="2" t="s">
        <v>340</v>
      </c>
      <c r="U122">
        <v>1.65</v>
      </c>
      <c r="V122">
        <v>155.947</v>
      </c>
      <c r="W122">
        <v>21358</v>
      </c>
      <c r="X122">
        <v>15937</v>
      </c>
      <c r="Y122">
        <v>1.34</v>
      </c>
      <c r="Z122">
        <v>23.93</v>
      </c>
      <c r="AA122">
        <v>15</v>
      </c>
      <c r="AB122">
        <v>10</v>
      </c>
      <c r="AC122" t="s">
        <v>138</v>
      </c>
      <c r="AD122">
        <v>96.31</v>
      </c>
      <c r="AE122">
        <v>0.45</v>
      </c>
      <c r="AF122">
        <v>0.01</v>
      </c>
      <c r="AG122">
        <v>28.71</v>
      </c>
      <c r="AH122">
        <v>1257.57</v>
      </c>
      <c r="AI122">
        <v>0.16</v>
      </c>
      <c r="AJ122">
        <v>9498.62</v>
      </c>
      <c r="AK122" t="s">
        <v>138</v>
      </c>
      <c r="AL122">
        <v>0</v>
      </c>
      <c r="AM122" t="s">
        <v>138</v>
      </c>
      <c r="AN122" t="s">
        <v>138</v>
      </c>
      <c r="AO122" t="s">
        <v>138</v>
      </c>
      <c r="AP122" t="s">
        <v>138</v>
      </c>
      <c r="AQ122" t="s">
        <v>138</v>
      </c>
      <c r="AR122" t="s">
        <v>138</v>
      </c>
      <c r="AS122" t="s">
        <v>138</v>
      </c>
      <c r="AT122" t="s">
        <v>138</v>
      </c>
      <c r="AU122">
        <v>0.49</v>
      </c>
      <c r="AV122" t="s">
        <v>1208</v>
      </c>
      <c r="AW122" s="2" t="s">
        <v>138</v>
      </c>
      <c r="AX122">
        <v>0.03</v>
      </c>
      <c r="AY122">
        <v>1285</v>
      </c>
      <c r="AZ122">
        <v>1</v>
      </c>
      <c r="BA122">
        <v>-0.35</v>
      </c>
      <c r="BB122">
        <v>0.65</v>
      </c>
      <c r="BC122">
        <v>3.52</v>
      </c>
      <c r="BD122">
        <v>4.68</v>
      </c>
      <c r="BE122">
        <v>3.86</v>
      </c>
      <c r="BF122">
        <v>8.3</v>
      </c>
      <c r="BG122">
        <v>56.01</v>
      </c>
      <c r="BH122">
        <v>7.52</v>
      </c>
      <c r="BI122">
        <v>11.79</v>
      </c>
      <c r="BJ122">
        <v>24.81</v>
      </c>
      <c r="BK122">
        <v>0</v>
      </c>
      <c r="BL122" t="s">
        <v>138</v>
      </c>
      <c r="BM122" t="s">
        <v>138</v>
      </c>
      <c r="BN122" t="s">
        <v>138</v>
      </c>
      <c r="BO122" t="s">
        <v>138</v>
      </c>
      <c r="BP122" s="2" t="s">
        <v>138</v>
      </c>
      <c r="BQ122" t="s">
        <v>138</v>
      </c>
      <c r="BR122">
        <v>0.44</v>
      </c>
      <c r="BS122">
        <v>0.89</v>
      </c>
      <c r="BT122" t="s">
        <v>175</v>
      </c>
      <c r="BU122">
        <v>14</v>
      </c>
      <c r="BV122">
        <v>8</v>
      </c>
      <c r="BX122">
        <v>0.45</v>
      </c>
      <c r="BY122">
        <v>1.03</v>
      </c>
      <c r="BZ122">
        <v>-0.61</v>
      </c>
      <c r="CA122">
        <v>0.61</v>
      </c>
      <c r="CB122">
        <v>-0.38</v>
      </c>
      <c r="CC122">
        <v>1.27</v>
      </c>
      <c r="CD122">
        <v>0</v>
      </c>
      <c r="CE122">
        <v>20250725</v>
      </c>
      <c r="CF122" t="s">
        <v>138</v>
      </c>
      <c r="CG122" t="s">
        <v>138</v>
      </c>
      <c r="CH122" t="s">
        <v>138</v>
      </c>
      <c r="CI122" t="s">
        <v>138</v>
      </c>
      <c r="CJ122" s="2">
        <v>0</v>
      </c>
      <c r="CK122">
        <v>0</v>
      </c>
      <c r="CL122" t="s">
        <v>138</v>
      </c>
      <c r="CM122" s="2">
        <v>0</v>
      </c>
      <c r="CN122">
        <v>0</v>
      </c>
      <c r="CO122">
        <v>0</v>
      </c>
      <c r="CP122">
        <v>0</v>
      </c>
      <c r="CQ122">
        <v>0</v>
      </c>
      <c r="CR122" t="s">
        <v>138</v>
      </c>
      <c r="CS122">
        <v>0</v>
      </c>
      <c r="CT122">
        <v>0</v>
      </c>
      <c r="CU122" t="s">
        <v>138</v>
      </c>
      <c r="CV122">
        <v>0</v>
      </c>
      <c r="CW122" s="2">
        <v>0</v>
      </c>
      <c r="CX122" s="3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 t="s">
        <v>138</v>
      </c>
      <c r="DE122">
        <v>0</v>
      </c>
      <c r="DF122" s="2">
        <v>0</v>
      </c>
      <c r="DG122" s="3">
        <v>0</v>
      </c>
      <c r="DH122">
        <v>0</v>
      </c>
      <c r="DI122" t="s">
        <v>138</v>
      </c>
      <c r="DJ122" t="s">
        <v>138</v>
      </c>
      <c r="DK122" s="2">
        <v>0</v>
      </c>
      <c r="DL122">
        <v>0</v>
      </c>
      <c r="DM122" t="s">
        <v>138</v>
      </c>
      <c r="DN122">
        <v>0</v>
      </c>
      <c r="DO122">
        <v>0</v>
      </c>
      <c r="DP122" s="2">
        <v>0</v>
      </c>
      <c r="DQ122">
        <v>0</v>
      </c>
      <c r="DR122" t="s">
        <v>138</v>
      </c>
      <c r="DS122" t="s">
        <v>138</v>
      </c>
      <c r="DT122" t="s">
        <v>138</v>
      </c>
      <c r="DU122" t="s">
        <v>138</v>
      </c>
      <c r="DV122" t="s">
        <v>138</v>
      </c>
      <c r="DW122" s="2" t="s">
        <v>138</v>
      </c>
      <c r="DX122" t="s">
        <v>138</v>
      </c>
      <c r="DY122" s="2" t="s">
        <v>138</v>
      </c>
      <c r="DZ122" t="s">
        <v>138</v>
      </c>
      <c r="EA122" s="2" t="s">
        <v>138</v>
      </c>
      <c r="EB122" s="2" t="s">
        <v>138</v>
      </c>
      <c r="EC122" t="s">
        <v>138</v>
      </c>
      <c r="ED122">
        <v>127110</v>
      </c>
      <c r="EE122" t="s">
        <v>138</v>
      </c>
      <c r="EF122" t="s">
        <v>138</v>
      </c>
      <c r="EG122" t="s">
        <v>138</v>
      </c>
    </row>
    <row r="123" spans="1:1">
      <c r="A123" t="s">
        <v>1209</v>
      </c>
    </row>
  </sheetData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自选120260427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2026-04-27T05:26:17Z</dcterms:created>
  <dcterms:modified xsi:type="dcterms:W3CDTF">2026-04-27T08:39:40Z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2052-9.1.0.5119</vt:lpwstr>
  </property>
</Properties>
</file>